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2"/>
  </bookViews>
  <sheets>
    <sheet name="封面" sheetId="1" r:id="rId1"/>
    <sheet name="目录" sheetId="2" r:id="rId2"/>
    <sheet name="表1 部门收支总体情况表" sheetId="3" r:id="rId3"/>
    <sheet name="表2 部门收入总体情况表" sheetId="4" r:id="rId4"/>
    <sheet name="表3 部门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s>
  <definedNames>
    <definedName name="_xlnm._FilterDatabase" localSheetId="6" hidden="1">'表5 一般公共预算支出情况表'!$A$7:$V$110</definedName>
    <definedName name="_xlnm._FilterDatabase" localSheetId="7" hidden="1">'表6 一般公共预算基本支出情况表'!$A$7:$K$37</definedName>
    <definedName name="_xlnm._FilterDatabase" localSheetId="4" hidden="1">'表3 部门支出总体情况'!$A$7:$V$7</definedName>
    <definedName name="_xlnm.Print_Titles" localSheetId="4">'表3 部门支出总体情况'!$1:$7</definedName>
    <definedName name="_xlnm.Print_Titles" localSheetId="6">'表5 一般公共预算支出情况表'!$1:$7</definedName>
    <definedName name="_xlnm.Print_Titles" localSheetId="7">'表6 一般公共预算基本支出情况表'!$1:$6</definedName>
    <definedName name="_xlnm.Print_Titles" localSheetId="11">'表10 项目绩效目标公开表'!$1:$6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<sst xmlns="http://schemas.openxmlformats.org/spreadsheetml/2006/main" count="1983" uniqueCount="669">
  <si>
    <t>柳州市柳江区卫生健康局
2026年部门预算公开报表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</si>
  <si>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</si>
  <si>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</si>
  <si>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</si>
  <si>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</si>
  <si>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</si>
  <si>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</si>
  <si>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</si>
  <si>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</si>
  <si>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</si>
  <si>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</si>
  <si>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项目绩效目标公开表</t>
  </si>
  <si>
    <t>十一、表11 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</si>
  <si>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</si>
  <si>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</si>
  <si>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</si>
  <si>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</si>
  <si>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</si>
  <si>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</si>
  <si>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</si>
  <si>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</si>
  <si>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</si>
  <si>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</si>
  <si>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</si>
  <si>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</si>
  <si>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</si>
  <si>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</si>
  <si>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</si>
  <si>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</si>
  <si>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</si>
  <si>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</si>
  <si>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</si>
  <si>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</si>
  <si>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</si>
  <si>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</si>
  <si>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</si>
  <si>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</si>
  <si>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</si>
  <si>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</si>
  <si>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</si>
  <si>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</si>
  <si>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</si>
  <si>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</si>
  <si>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</si>
  <si>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</si>
  <si>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</si>
  <si>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</si>
  <si>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</si>
  <si>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</si>
  <si>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</si>
  <si>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</si>
  <si>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</si>
  <si>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</si>
  <si>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</si>
  <si>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</si>
  <si>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</si>
  <si>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</si>
  <si>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</si>
  <si>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</si>
  <si>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</si>
  <si>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</si>
  <si>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</si>
  <si>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</si>
  <si>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</si>
  <si>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</si>
  <si>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</si>
  <si>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</si>
  <si>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</si>
  <si>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</si>
  <si>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</si>
  <si>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</si>
  <si>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</si>
  <si>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</si>
  <si>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</si>
  <si>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</si>
  <si>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</si>
  <si>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</si>
  <si>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</si>
  <si>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</si>
  <si>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</si>
  <si>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</si>
  <si>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132</t>
  </si>
  <si>
    <t>柳州市柳江区卫生健康局</t>
  </si>
  <si>
    <t>132002</t>
  </si>
  <si>
    <t>柳州市柳江区疾病预防控制中心</t>
  </si>
  <si>
    <t>132004</t>
  </si>
  <si>
    <t>柳州市柳江区人民医院</t>
  </si>
  <si>
    <t>132005</t>
  </si>
  <si>
    <t>柳州市柳江区中医医院</t>
  </si>
  <si>
    <t>132006</t>
  </si>
  <si>
    <t>柳州市柳江区妇幼保健院</t>
  </si>
  <si>
    <t>132008</t>
  </si>
  <si>
    <t>132009</t>
  </si>
  <si>
    <t>柳州市柳江区红十字会</t>
  </si>
  <si>
    <t>132010</t>
  </si>
  <si>
    <t>柳州市柳江区爱国卫生运动委员会办公室</t>
  </si>
  <si>
    <t>132011</t>
  </si>
  <si>
    <t>柳州市柳江区深化医药卫生体制改革工作领导小组办公室</t>
  </si>
  <si>
    <t>132012</t>
  </si>
  <si>
    <t>柳州市柳江区初级卫生保健委员会办公室</t>
  </si>
  <si>
    <t>132013</t>
  </si>
  <si>
    <t>柳州市柳江区防治艾滋病工作委员会办公室</t>
  </si>
  <si>
    <t>132014</t>
  </si>
  <si>
    <t>柳州市柳江区计划生育协会</t>
  </si>
  <si>
    <t>132015</t>
  </si>
  <si>
    <t>柳州市柳江区百朋中心卫生院</t>
  </si>
  <si>
    <t>132016</t>
  </si>
  <si>
    <t>柳州市柳江区成团镇卫生院</t>
  </si>
  <si>
    <t>132017</t>
  </si>
  <si>
    <t>柳州市柳江区三都中心卫生院</t>
  </si>
  <si>
    <t>132018</t>
  </si>
  <si>
    <t>柳州市柳江区里高镇卫生院</t>
  </si>
  <si>
    <t>132019</t>
  </si>
  <si>
    <t>柳州市柳江区进德镇卫生院</t>
  </si>
  <si>
    <t>132020</t>
  </si>
  <si>
    <t>柳州市柳江区穿山中心卫生院</t>
  </si>
  <si>
    <t>132021</t>
  </si>
  <si>
    <t>柳州市柳江区土博镇卫生院</t>
  </si>
  <si>
    <t>132022</t>
  </si>
  <si>
    <t>柳州市柳江区拉堡镇卫生院</t>
  </si>
  <si>
    <t>预算公开03表</t>
  </si>
  <si>
    <t>部门支出总体情况表</t>
  </si>
  <si>
    <t>科目编码</t>
  </si>
  <si>
    <t>部门（单位）名称
(功能分类科目名称)</t>
  </si>
  <si>
    <t>本年支出</t>
  </si>
  <si>
    <t>基本支出</t>
  </si>
  <si>
    <t>项目支出</t>
  </si>
  <si>
    <t>运转履职类项目</t>
  </si>
  <si>
    <t>重大政策类项目</t>
  </si>
  <si>
    <t>特定监控类项目</t>
  </si>
  <si>
    <t>专项事业类项目</t>
  </si>
  <si>
    <t>208</t>
  </si>
  <si>
    <t>05</t>
  </si>
  <si>
    <t>02</t>
  </si>
  <si>
    <t>事业单位离退休</t>
  </si>
  <si>
    <t>机关事业单位基本养老保险缴费支出</t>
  </si>
  <si>
    <t>06</t>
  </si>
  <si>
    <t>机关事业单位职业年金缴费支出</t>
  </si>
  <si>
    <t>210</t>
  </si>
  <si>
    <t>04</t>
  </si>
  <si>
    <t>01</t>
  </si>
  <si>
    <t>疾病预防控制机构</t>
  </si>
  <si>
    <t>08</t>
  </si>
  <si>
    <t>基本公共卫生服务</t>
  </si>
  <si>
    <t>11</t>
  </si>
  <si>
    <t>事业单位医疗</t>
  </si>
  <si>
    <t>18</t>
  </si>
  <si>
    <t>99</t>
  </si>
  <si>
    <t>其他疾病预防控制事务支出</t>
  </si>
  <si>
    <t>212</t>
  </si>
  <si>
    <t>其他国有土地使用权出让收入安排的支出</t>
  </si>
  <si>
    <t>221</t>
  </si>
  <si>
    <t>住房公积金</t>
  </si>
  <si>
    <t>综合医院</t>
  </si>
  <si>
    <t>中医（民族）医院</t>
  </si>
  <si>
    <t>03</t>
  </si>
  <si>
    <t>妇幼保健机构</t>
  </si>
  <si>
    <t>行政单位离退休</t>
  </si>
  <si>
    <t>30</t>
  </si>
  <si>
    <t>财政代缴城乡居民基本养老保险费支出</t>
  </si>
  <si>
    <t>财政代缴其他社会保险费支出</t>
  </si>
  <si>
    <t>行政运行</t>
  </si>
  <si>
    <t>其他基层医疗卫生机构支出</t>
  </si>
  <si>
    <t>07</t>
  </si>
  <si>
    <t>16</t>
  </si>
  <si>
    <t>计划生育机构</t>
  </si>
  <si>
    <t>17</t>
  </si>
  <si>
    <t>计划生育服务</t>
  </si>
  <si>
    <t>行政单位医疗</t>
  </si>
  <si>
    <t>其他卫生健康支出</t>
  </si>
  <si>
    <t>其他红十字事业支出</t>
  </si>
  <si>
    <t>其他卫生健康管理事务支出</t>
  </si>
  <si>
    <t>乡镇卫生院</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</si>
  <si>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</si>
  <si>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</si>
  <si>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</si>
  <si>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</si>
  <si>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</si>
  <si>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</si>
  <si>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</si>
  <si>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</si>
  <si>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</si>
  <si>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</si>
  <si>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</si>
  <si>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</si>
  <si>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</si>
  <si>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</si>
  <si>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</si>
  <si>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</si>
  <si>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</si>
  <si>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</si>
  <si>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</si>
  <si>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</si>
  <si>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</si>
  <si>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</si>
  <si>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</si>
  <si>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</si>
  <si>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</si>
  <si>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</si>
  <si>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</si>
  <si>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</si>
  <si>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</si>
  <si>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</si>
  <si>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</si>
  <si>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</si>
  <si>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</si>
  <si>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</si>
  <si>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</si>
  <si>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</si>
  <si>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</si>
  <si>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</si>
  <si>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</si>
  <si>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</si>
  <si>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</si>
  <si>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</si>
  <si>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</si>
  <si>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</si>
  <si>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</si>
  <si>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</si>
  <si>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</si>
  <si>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</si>
  <si>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</si>
  <si>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</si>
  <si>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</si>
  <si>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</si>
  <si>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</si>
  <si>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</si>
  <si>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</si>
  <si>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</si>
  <si>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</si>
  <si>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</si>
  <si>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绩效工资</t>
  </si>
  <si>
    <t>机关事业单位基本养老保险缴费</t>
  </si>
  <si>
    <t>09</t>
  </si>
  <si>
    <t>职业年金缴费</t>
  </si>
  <si>
    <t>10</t>
  </si>
  <si>
    <t>职工基本医疗保险缴费</t>
  </si>
  <si>
    <t>12</t>
  </si>
  <si>
    <t>其他社会保障缴费</t>
  </si>
  <si>
    <t>13</t>
  </si>
  <si>
    <t>其他工资福利支出</t>
  </si>
  <si>
    <t>302</t>
  </si>
  <si>
    <t>商品和服务支出</t>
  </si>
  <si>
    <t>办公费</t>
  </si>
  <si>
    <t>印刷费</t>
  </si>
  <si>
    <t>水费</t>
  </si>
  <si>
    <t>电费</t>
  </si>
  <si>
    <t>邮电费</t>
  </si>
  <si>
    <t>差旅费</t>
  </si>
  <si>
    <t>维修（护）费</t>
  </si>
  <si>
    <t>15</t>
  </si>
  <si>
    <t>会议费</t>
  </si>
  <si>
    <t>培训费</t>
  </si>
  <si>
    <t>公务接待费</t>
  </si>
  <si>
    <t>28</t>
  </si>
  <si>
    <t>工会经费</t>
  </si>
  <si>
    <t>31</t>
  </si>
  <si>
    <t>公务用车运行维护费</t>
  </si>
  <si>
    <t>39</t>
  </si>
  <si>
    <t>其他交通费用</t>
  </si>
  <si>
    <t>其他商品和服务支出</t>
  </si>
  <si>
    <t>303</t>
  </si>
  <si>
    <t>对个人和家庭的补助</t>
  </si>
  <si>
    <t>退休费</t>
  </si>
  <si>
    <t>生活补助</t>
  </si>
  <si>
    <t>奖励金</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</si>
  <si>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</si>
  <si>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</si>
  <si>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</si>
  <si>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</si>
  <si>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</si>
  <si>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</si>
  <si>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</si>
  <si>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</si>
  <si>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</si>
  <si>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</si>
  <si>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</si>
  <si>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</si>
  <si>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</si>
  <si>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政府性基金预算资金</t>
  </si>
  <si>
    <t>预算公开08表</t>
  </si>
  <si>
    <t>政府性基金预算支出情况表</t>
  </si>
  <si>
    <t>本年政府性基金预算支出</t>
  </si>
  <si>
    <t>预算公开09表</t>
  </si>
  <si>
    <t>国有资本经营预算支出情况表</t>
  </si>
  <si>
    <t>本年国有资本经营预算支出</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</si>
  <si>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</si>
  <si>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</si>
  <si>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</si>
  <si>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</si>
  <si>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</si>
  <si>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</si>
  <si>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</si>
  <si>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</si>
  <si>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</si>
  <si>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</si>
  <si>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</si>
  <si>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</si>
  <si>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</si>
  <si>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</si>
  <si>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</si>
  <si>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</si>
  <si>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</si>
  <si>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结核病示范区工作经费</t>
  </si>
  <si>
    <t>按时完成本年度结核病工作任务</t>
  </si>
  <si>
    <t>涂阳肺结核患者耐药筛查率(≥100%)</t>
  </si>
  <si>
    <t>肺结核患者健康管理率(≥90%)</t>
  </si>
  <si>
    <t>结核病规范化示范区相关指标(≥95%)</t>
  </si>
  <si>
    <t>2026年完成(112500元)</t>
  </si>
  <si>
    <t>公众对健康关注度(提高)</t>
  </si>
  <si>
    <t>受益群众满意度(≥90%)</t>
  </si>
  <si>
    <t>重大传染病防控补助项目-免疫规划</t>
  </si>
  <si>
    <t>继续维持无脊灰状态，免疫规划疫苗接种率达90％以上。</t>
  </si>
  <si>
    <t>免疫规划疫苗接种率(≥90%)</t>
  </si>
  <si>
    <t>纳入国家免疫规划的疫苗接种率(≥90%)</t>
  </si>
  <si>
    <t>建档立卡及时率(≥95%)</t>
  </si>
  <si>
    <t>完成免疫规划各项指标(450000元)</t>
  </si>
  <si>
    <t>降低免疫规划疫苗针对性传染病发病率(减轻疾病负担)</t>
  </si>
  <si>
    <t>疫苗可预防针对性疾病发生率(低于前三年平均水平)</t>
  </si>
  <si>
    <t>受益群众满意度(≥85%)</t>
  </si>
  <si>
    <t>重大传染病防控补助项目-强免经费</t>
  </si>
  <si>
    <t>完成柳江区强化免疫工作任务</t>
  </si>
  <si>
    <t>适龄儿童国家免疫规划疫苗接种率(≥90%)</t>
  </si>
  <si>
    <t>适龄儿童强化免疫率(≥95%)</t>
  </si>
  <si>
    <t>项目完成成本(＝55000元)</t>
  </si>
  <si>
    <t>公共卫生服务水平(90％)</t>
  </si>
  <si>
    <t>支付疫苗储运费、疫苗冷链经费</t>
  </si>
  <si>
    <t>完成年度的指标任务</t>
  </si>
  <si>
    <t>疫苗采购配送储运费(＝200000元)</t>
  </si>
  <si>
    <t>采购配送疫苗(≥95%)</t>
  </si>
  <si>
    <t>疫苗的采购及配送及时率(≥95%)</t>
  </si>
  <si>
    <t>年底完成(＝200000元)</t>
  </si>
  <si>
    <t>公众对健康关注度(95)</t>
  </si>
  <si>
    <t>受益群众满意度(≥95%)</t>
  </si>
  <si>
    <t>基本公共卫生服务项目</t>
  </si>
  <si>
    <t>随机监督抽查任务完结率保持在90％以上</t>
  </si>
  <si>
    <t>国家随机监督抽查任务完结率(≥100%)</t>
  </si>
  <si>
    <t>数据录入及时率(≥100%)</t>
  </si>
  <si>
    <t>项目完成时间(11月30日前)</t>
  </si>
  <si>
    <t>完成国家随机监督抽查任务并支付抽检费用(按下达的专项资金数)</t>
  </si>
  <si>
    <t>监督抽查结果公示率(≥100%)</t>
  </si>
  <si>
    <t>随机抽查被检单位对国家随机监督抽查任务的满意度(≥90%)</t>
  </si>
  <si>
    <t>银行业务支出</t>
  </si>
  <si>
    <t>核算银行利息收入支出及基本户结转资金</t>
  </si>
  <si>
    <t>银行存款利息收入(≥30000元)</t>
  </si>
  <si>
    <t>按财政要求(做好收支)</t>
  </si>
  <si>
    <t>年底完成(完成收支核算)</t>
  </si>
  <si>
    <t>年利息收入及基本户结转(约10000000元)</t>
  </si>
  <si>
    <t>增加利息收入(收支结余上缴财政)</t>
  </si>
  <si>
    <t>满意度(≥90%)</t>
  </si>
  <si>
    <t>医疗机构综合运营支出</t>
  </si>
  <si>
    <t>年度收入支出数330000000元</t>
  </si>
  <si>
    <t>医院收入(≥330000000元)
医院支出(≤330000000元)</t>
  </si>
  <si>
    <t>医疗卫生服务质量(逐步提高)</t>
  </si>
  <si>
    <t>完成时间(2026年12月31日)</t>
  </si>
  <si>
    <t>成本控制情况(控制)</t>
  </si>
  <si>
    <t>医疗收入同比稳定增长(增长)</t>
  </si>
  <si>
    <t>为群众提供安全、有效、便捷、温馨的医疗健康服务(不断提升)</t>
  </si>
  <si>
    <t>为社会提供优质医疗服务(不断提高)</t>
  </si>
  <si>
    <t>群众满意度(≥90%)</t>
  </si>
  <si>
    <t>综合业务费</t>
  </si>
  <si>
    <t>与医学院校合作，培养医学实习生，提升业务水平与实操能力</t>
  </si>
  <si>
    <t>医学院校实习生(≥200人)</t>
  </si>
  <si>
    <t>考核成绩(≥90分)</t>
  </si>
  <si>
    <t>实习成本(≤142095元)</t>
  </si>
  <si>
    <t>完成目标(完成教学工作)</t>
  </si>
  <si>
    <t>提高实习生业务水平(培养实习生独立工作能力)
完成培养(能独立上岗操作)</t>
  </si>
  <si>
    <t>院校满意度(≥90%)</t>
  </si>
  <si>
    <t>重大传染病防控补助项目</t>
  </si>
  <si>
    <t>推进重大传染病防治</t>
  </si>
  <si>
    <t>服务人数(范围扩大)</t>
  </si>
  <si>
    <t>提供服务项目和准确率(持续提高)</t>
  </si>
  <si>
    <t>服务效率(持续改进)</t>
  </si>
  <si>
    <t>成本(稳定减少)</t>
  </si>
  <si>
    <t>减少重大传染病发生(持续改进)</t>
  </si>
  <si>
    <t>服务对象满意度(≥80%)</t>
  </si>
  <si>
    <t>利息收入和利息支出</t>
  </si>
  <si>
    <t>利息收入和支出(＝2项目)</t>
  </si>
  <si>
    <t>利息收入完成率(≥80%)</t>
  </si>
  <si>
    <t>利息业务发生时间(2026年)</t>
  </si>
  <si>
    <t>利息业务成本(≤100000元)</t>
  </si>
  <si>
    <t>资金流动性(提高)</t>
  </si>
  <si>
    <t>其他公共卫生服务项目</t>
  </si>
  <si>
    <t>开展预防性健康监测，最大限度地保护居民、患者和公众的健康权益。</t>
  </si>
  <si>
    <t>预防性体检完成率(≥95%)
职业健康核心指标监测县区覆盖率(≥90%)</t>
  </si>
  <si>
    <t>特定行业从业人员体检率(≥90%)</t>
  </si>
  <si>
    <t>体检成本（每人）(≤80元)</t>
  </si>
  <si>
    <t>居民健康素养水平(不断提高)</t>
  </si>
  <si>
    <t>基本公共卫生服务水平(不断提高)</t>
  </si>
  <si>
    <t>服务对象满意度(≥85%)</t>
  </si>
  <si>
    <t>进一步提升医疗服务水平，持续改进医疗质量，大力弘杨高尚医德，为地方百姓提供和谐、温馨、优质的医疗卫生服务。</t>
  </si>
  <si>
    <t>营运支出(≥8000万元)</t>
  </si>
  <si>
    <t>流动比率(≥50%)</t>
  </si>
  <si>
    <t>项目完成时间(1月至12月)</t>
  </si>
  <si>
    <t>人力成本(≥50%)</t>
  </si>
  <si>
    <t>门急诊人数(持续增加)</t>
  </si>
  <si>
    <t>患者满意度(≥90%)</t>
  </si>
  <si>
    <t>医学院校实习费</t>
  </si>
  <si>
    <t>严格按照收费标准收取实习费，及时足额上缴财政，按规定使用该笔经费</t>
  </si>
  <si>
    <t>结算供应商数量(＝1家)</t>
  </si>
  <si>
    <t>及时结算率(＝100%)</t>
  </si>
  <si>
    <t>结算时间(1至12月)</t>
  </si>
  <si>
    <t>结算成本(≤11080元)</t>
  </si>
  <si>
    <t>医疗废物处置(得到及时规范处置)</t>
  </si>
  <si>
    <t>供应商满意度(≥95%)</t>
  </si>
  <si>
    <t>确保与银行相关业务费用得到及时结算</t>
  </si>
  <si>
    <t>结算银行(≥1家)</t>
  </si>
  <si>
    <t>结算及时率(＝100%)</t>
  </si>
  <si>
    <t>支付银行业务费用(≥24000元)</t>
  </si>
  <si>
    <t>诚信度(维持信用)</t>
  </si>
  <si>
    <t>银行满意度(≥95%)</t>
  </si>
  <si>
    <t>免费婚前医学检查</t>
  </si>
  <si>
    <t>婚前医学检查率达到97％以上</t>
  </si>
  <si>
    <t>完成婚检对象对数(＝1590对)</t>
  </si>
  <si>
    <t>婚前医学检查率(＞97%)</t>
  </si>
  <si>
    <t>项目完成时限(12月31日之前完成%)</t>
  </si>
  <si>
    <t>产出指标产出指标婚前医学检查经费补助标准(＝200元/对)</t>
  </si>
  <si>
    <t>出生缺陷发生率(逐年下降%)</t>
  </si>
  <si>
    <t>服务对象对项目的满意度(≥90%)</t>
  </si>
  <si>
    <t>年度医疗工作量收入42210000元</t>
  </si>
  <si>
    <t>医院收入(≥42210000元)</t>
  </si>
  <si>
    <t>收入支出核算准确率(＝100%)</t>
  </si>
  <si>
    <t>核算截止日期(12月31日)</t>
  </si>
  <si>
    <t>医院支出(≤42210000元)</t>
  </si>
  <si>
    <t>为妇女儿童提供安全、有效、便捷、温馨的妇幼健康服务(不断提升)</t>
  </si>
  <si>
    <t>提高资金流动性</t>
  </si>
  <si>
    <t>利息业务成本(≤0.25万元)</t>
  </si>
  <si>
    <t>免费向城乡居民提供基本公共卫生服务</t>
  </si>
  <si>
    <t>0-6岁儿童健康管理率(≥90%)
0-6岁儿童眼保健和视力检查覆盖率(≥90%)
孕产妇系统管理率(≥90%)
3岁以下儿童系统管理率(≥85%)</t>
  </si>
  <si>
    <t>新生儿疾病筛查率(≥95%)</t>
  </si>
  <si>
    <t>项目完成时间(2026年)</t>
  </si>
  <si>
    <t>补助基本公共卫生服务项目人均经费(按照国家标准要求)</t>
  </si>
  <si>
    <t>基本公共卫生服务均等化水平(较上年提高)</t>
  </si>
  <si>
    <t>基层公共卫生服务重点人群调查满意度(≥70%)</t>
  </si>
  <si>
    <t>保障单位工作正常运转。</t>
  </si>
  <si>
    <t>业务手续支出次数(≥10次)</t>
  </si>
  <si>
    <t>支付完成率(＝100%)</t>
  </si>
  <si>
    <t>项目完成时间(2026年12月)</t>
  </si>
  <si>
    <t>项目完成成本(≤0.06万元)</t>
  </si>
  <si>
    <t>保障单位业务运转(保障)</t>
  </si>
  <si>
    <t>单位职工满意度(≥90%)</t>
  </si>
  <si>
    <t>综合业务经费</t>
  </si>
  <si>
    <t>通过实施本项目，保障卫生健康工作正常运行。</t>
  </si>
  <si>
    <t>对乡镇卫生院进行考核(＝8家)</t>
  </si>
  <si>
    <t>对乡镇卫生院进行考核合格率(＝100%)</t>
  </si>
  <si>
    <t>项目完成成本(＜13万元)</t>
  </si>
  <si>
    <t>医疗服务能力(提高)</t>
  </si>
  <si>
    <t>群众满意度(≥85%)</t>
  </si>
  <si>
    <t>基本药物制度补助资金</t>
  </si>
  <si>
    <t>村卫生室实施国家基本药物制度覆盖率100％。</t>
  </si>
  <si>
    <t>乡村医生人数(＝137人)
乡村医生人均服务人口(≥1500人)</t>
  </si>
  <si>
    <t>全部基本药品在自治区网上采购率(＝100%)</t>
  </si>
  <si>
    <t>项目完成成本(≤9.33万元)</t>
  </si>
  <si>
    <t>村卫生室配备国家基本药物品种30种以上比例(＝100%)</t>
  </si>
  <si>
    <t>国家基本药物制度在基层持续实施(中长期)</t>
  </si>
  <si>
    <t>获得补助资金的各基层医疗卫生机构的满意度(≥80%)</t>
  </si>
  <si>
    <t xml:space="preserve">1.免费向城乡居民提供基本公共卫生服务；
2.保持重点地方病防治措施全面落实。开展职业病防治，最大限度地保护放射工作人员、患者和公众的健康权益。 同时推进妇幼卫生、健康素养促进、医养结合和老年健康服务、卫生应急等方面工作。		</t>
  </si>
  <si>
    <t>3岁以下儿童系统管理率(＞85%)
孕产妇系统管理率(＞90%)
适龄儿童国家免疫规划疫苗接种率(＞90%)
7岁以下儿童健康管理率(＞90%)
社区在册居家严重精神病障碍患者健康管理率(＞80%)
肺结核患者管理率(＞90%)
高血压患者管理人数(＝825人)
2型糖尿病患者管理人数(＝197人)
儿童中医药健康管理率(＞84%)
老年人中医药健康管理率(＞74%)
辖区企业职业病危害因素申报数(≥100家)</t>
  </si>
  <si>
    <t>高血压患者基层规范管理服务率(≥64%)
2型糖尿病患者基层规范管理服务率(≥64%)
65岁及以上老年人城乡社区规范健康管理服务率(≥64%)
居民规范化电子健康档案覆盖率(≥64%)
传染病和突发公共卫生事件报告率(≥95%)
辖区企业职业病危害因素申报率(≥85%)</t>
  </si>
  <si>
    <t>居民健康保健意识和健康知识知晓率(逐步提高)</t>
  </si>
  <si>
    <t>城乡居民对基本公共卫生服务满意度(≥85%)</t>
  </si>
  <si>
    <t>有效控制艾滋病疫情，全区艾滋病疫情维续控制在低流行水平，进一步减少艾滋病感染、患病和死亡，切实降低艾滋病疾病负担，提高人民群众健康水平，促进国民经济发展和社会和谐稳定。</t>
  </si>
  <si>
    <t>艾滋病感染者和病人随访人数(≥2177人)</t>
  </si>
  <si>
    <t>艾滋病感染者和病人随访率(≥90%)</t>
  </si>
  <si>
    <t>柳江区服务人口年人均标准(＝2元)</t>
  </si>
  <si>
    <t>艾滋病疫情处于低流行水平(中长期)</t>
  </si>
  <si>
    <t>接受艾滋病防治知识宣传的农村和城镇居民满意度(≥85%)</t>
  </si>
  <si>
    <t>城区范围四害密度达到国家C级要求，通过国家卫生城市除四害复审。</t>
  </si>
  <si>
    <t>消杀范围（片区）(＝6个)
除四害药物药剂种类(≥5种)</t>
  </si>
  <si>
    <t>国家C级标准(达到)</t>
  </si>
  <si>
    <t>项目完成成本(≤80万元)</t>
  </si>
  <si>
    <t>环境卫生整洁，四害密度低(中长期)</t>
  </si>
  <si>
    <t>奖扶-其他计生家庭奖励扶助</t>
  </si>
  <si>
    <t>实施计划生育家庭奖励扶助制度，缓解计划生育家庭在生产、生活等方面的困难，解决农村独生子女和双女家庭的养老问题，保障老年生活和基本权益。</t>
  </si>
  <si>
    <t>独生子女保健费发放人数(≥1705人)
父／母死亡补助发放人数(≥80人)
高考录取奖励发放人数(≥30人)</t>
  </si>
  <si>
    <t>符合条件申报对象覆盖率(＝100%)</t>
  </si>
  <si>
    <t>项目完成时间(2026年12月)
奖励扶助资金到位率(＝100%)</t>
  </si>
  <si>
    <t>项目完成成本(按项目标准执行)</t>
  </si>
  <si>
    <t>家庭发展能力(逐步提高)</t>
  </si>
  <si>
    <t>获奖扶人群满意率(≥90%)</t>
  </si>
  <si>
    <t>奖扶-全国计生家庭特别扶助</t>
  </si>
  <si>
    <t>目标1：实施农村部分计划生育家庭奖励扶助制度，解决农村独生子女和双女家庭的养老问题，提高家庭发展能力。
目标2：实施计划生育家庭特别扶助制度，缓解计划生育特殊家庭在生产、生活、医疗和养老等方面的特殊困难，保障和改善民生，促进社会和谐稳定。</t>
  </si>
  <si>
    <t>独生子女死亡或伤残对象扶助、救助人数(≥246人)</t>
  </si>
  <si>
    <t>获特扶人群满意率(≥90%)</t>
  </si>
  <si>
    <t>奖扶-广西农村奖励扶助</t>
  </si>
  <si>
    <t>实施农村部分计划生育家庭奖励扶助制度，解决农村独生子女和双女家庭的养老问题，提高家庭发展能力。</t>
  </si>
  <si>
    <t>广西农村计生一次性奖励救助人数(≥205人)</t>
  </si>
  <si>
    <t>奖扶-广西城镇居民年老奖励</t>
  </si>
  <si>
    <t>通过发放广西城镇居民年老奖励，缓解计划生育家庭减去支出压力，保障老年生活和基本权益。</t>
  </si>
  <si>
    <t>城镇居民独生子女父母年老奖励人数(≥560人)
企业退休增资（10％、5％）人数(≥2200人)</t>
  </si>
  <si>
    <t>项目完成时间(2026年12月31日)
奖励扶助资金支出合规率(＝100%)</t>
  </si>
  <si>
    <t>项目预算成本(按项目标准执行)</t>
  </si>
  <si>
    <t>老年人基本生活保障(逐步提高)</t>
  </si>
  <si>
    <t>奖扶-代缴城乡居民养老保险</t>
  </si>
  <si>
    <t>实施计划生育家庭养老保险代缴，缓解计划生育家庭在养老方面的特殊困难，保障和改善民生，促进社会和谐稳定。</t>
  </si>
  <si>
    <t>代缴计生家庭城乡居民养老保险人数(≥17453人)</t>
  </si>
  <si>
    <t>代缴计生家庭城乡居民养老保险完成率(＝100%)</t>
  </si>
  <si>
    <t>项目完成时间(2026年12月31日)</t>
  </si>
  <si>
    <t>城乡居民养老保险计生家庭代缴标准（年人均）(≥400元)</t>
  </si>
  <si>
    <t>获奖扶人群满意度(≥90%)</t>
  </si>
  <si>
    <t>奖扶-代缴城乡居民医疗保险</t>
  </si>
  <si>
    <t>实施计划生育家庭医疗保险代缴，缓解计划生育家庭在医疗方面的特殊困难，保障和改善民生，促进社会和谐稳定。</t>
  </si>
  <si>
    <t>代缴计生家庭城乡居民医疗保险人数(≥17453人)</t>
  </si>
  <si>
    <t>城乡居民医疗保险代缴完成率(＝100%)</t>
  </si>
  <si>
    <t>城乡居民医疗保险计生家庭代缴标准（年人均）(≥420元)</t>
  </si>
  <si>
    <t>计生协会项目经费</t>
  </si>
  <si>
    <t>通过实施本项目，开展计生家庭特殊慰问及协会会员日活动，缓解计划生育家庭在生产、生活等方面的特殊困难，保障和改善民生，促进社会和谐稳定。</t>
  </si>
  <si>
    <t>开展“5.29”“9.25”宣传活动的乡镇(＝8个)
计生特殊家庭慰问(≥167个)</t>
  </si>
  <si>
    <t>计生特殊家庭慰问率(＝100%)</t>
  </si>
  <si>
    <t>项目完成成本控制率(≤100%)</t>
  </si>
  <si>
    <t>计生特殊家庭满意度(≥85%)</t>
  </si>
  <si>
    <t>创建卫生城经费</t>
  </si>
  <si>
    <t>通过实施本项目，开展市容环境整治，市场整治，食品安全整治，公共卫生整治，达到国家卫生城市标准，顺利通过国卫复审验收。</t>
  </si>
  <si>
    <t>国卫复审督查整改完成率(≥90%)</t>
  </si>
  <si>
    <t>项目完工验收质量合格率(＝100%)
市容环境卫生检查达标(＝100%)</t>
  </si>
  <si>
    <t>完成项目成本(以结算金额为准)</t>
  </si>
  <si>
    <t>改善环境卫生(逐步提高)</t>
  </si>
  <si>
    <t>业务手续支出次数(≥1次)</t>
  </si>
  <si>
    <t>完成支付率(＝100%)</t>
  </si>
  <si>
    <t>项目完成成本(≤2元)</t>
  </si>
  <si>
    <t>预防接种服务费</t>
  </si>
  <si>
    <t xml:space="preserve">第二类疫苗接种服务费上缴财政后返回，纳入一般公共预算管理的非纳税收入安排资金。
</t>
  </si>
  <si>
    <t>二类疫苗接种针次(≥5200针次)</t>
  </si>
  <si>
    <t>二类疫苗接种计划完成率(≥90%)</t>
  </si>
  <si>
    <t>完成时间(2026年)</t>
  </si>
  <si>
    <t>完成成本(支出小于收入)</t>
  </si>
  <si>
    <t>群体免疫(不断提高)</t>
  </si>
  <si>
    <t>疫苗接种工作(持续进行)</t>
  </si>
  <si>
    <t>群众对医护人员接种服务质量满意度(≥85%)</t>
  </si>
  <si>
    <t xml:space="preserve">乡镇卫生院未纳入财政专户管理的收入安排的医疗收入。
</t>
  </si>
  <si>
    <t>门急诊诊疗人次(≥46000人次)
出院人次(≥5000人次)</t>
  </si>
  <si>
    <t>医疗业务收入同比增长率(≥3%)</t>
  </si>
  <si>
    <t>群众对卫生院的满意度(≥90%)</t>
  </si>
  <si>
    <t>纳入利息收入，用于支付日常公用经费。</t>
  </si>
  <si>
    <t>收到利息次数(4次)</t>
  </si>
  <si>
    <t>纳入利息收入(100%)</t>
  </si>
  <si>
    <t>完成成本(以收定支)</t>
  </si>
  <si>
    <t>利息收入(持续稳定)</t>
  </si>
  <si>
    <t>单位满意度(≥95%)</t>
  </si>
  <si>
    <t>银行存款按季度结息收入</t>
  </si>
  <si>
    <t>完成时间(12月)</t>
  </si>
  <si>
    <t>单位满意度(≥90%)</t>
  </si>
  <si>
    <t>疫苗接种服务费</t>
  </si>
  <si>
    <t xml:space="preserve">按柳州市柳江区财政局文件柳江财政【2019】84号规定，按时将收取的第二类疫苗接种服务费收入全额上缴柳江区国库。
</t>
  </si>
  <si>
    <t>项目数量(1个)</t>
  </si>
  <si>
    <t>疫苗接种针次完成率(≥80%)</t>
  </si>
  <si>
    <t>按时上缴接种服务费(12月)</t>
  </si>
  <si>
    <t>严格按照公示价格收取22元服务费(22.00针)</t>
  </si>
  <si>
    <t>疫苗接种收入(不断增长)</t>
  </si>
  <si>
    <t>提高人民群众身体免疫能力(不断提高)</t>
  </si>
  <si>
    <t>提供优质的接种服务(中长期)</t>
  </si>
  <si>
    <t>接种服务满意度(≥90%)</t>
  </si>
  <si>
    <t>提高内部管理水平，控制好药品及医用耗材成本，增强医疗服务水平，使医疗业务收入达到或超过年初预算目标。</t>
  </si>
  <si>
    <t>完成年初预算(≥90%)</t>
  </si>
  <si>
    <t>加强医疗服务质量(不 断提高)</t>
  </si>
  <si>
    <t>时间周期(1年)</t>
  </si>
  <si>
    <t>严格控制成本，做好成本核算。(不断提高)</t>
  </si>
  <si>
    <t>医疗业务收入比上年增长(≥5%)</t>
  </si>
  <si>
    <t>医院业务收入增加，患者康复出院恢复身体健康(≥80%)</t>
  </si>
  <si>
    <t>提高医疗业务水平，做到优质服务。(不断提高)</t>
  </si>
  <si>
    <t>2026年底完成总体目标</t>
  </si>
  <si>
    <t>门诊诊疗数量(44000人)
住院人次(4500人)</t>
  </si>
  <si>
    <t>医疗卫生服务质量(不断提高)</t>
  </si>
  <si>
    <t>项目完成成本(820万)</t>
  </si>
  <si>
    <t>医疗收入同比稳定这增长(同比增长)</t>
  </si>
  <si>
    <t>免费全民体检覆盖率(≥95%)</t>
  </si>
  <si>
    <t>体现政策导向，长期保障工作稳定进行(长期)</t>
  </si>
  <si>
    <t>群众满意度(≥95%)</t>
  </si>
  <si>
    <t>第二类疫苗接种服务收费上缴财政后返回的、纳入一般公共预算管理的非税收入安排的资金</t>
  </si>
  <si>
    <t>适龄儿童国家免疫规划率(≥95%)
7岁以下儿童健康管理率(≥85%)
儿童中医药管理率(≥65%)</t>
  </si>
  <si>
    <t>适龄儿童免疫规划完成率(≥60%)</t>
  </si>
  <si>
    <t>项目时间(1月至12月)</t>
  </si>
  <si>
    <t>疫苗接种人均费用(按照国家标准要求)</t>
  </si>
  <si>
    <t>儿童健康素养水平(不断提高)</t>
  </si>
  <si>
    <t>免疫规划疫苗接种服务(长期)</t>
  </si>
  <si>
    <t>纳入利息收入，用于支付日常公用经费</t>
  </si>
  <si>
    <t>收到利息次数(6次)</t>
  </si>
  <si>
    <t>纳入利息收入(＝100%)</t>
  </si>
  <si>
    <t>完成时间(2026年12月完成)</t>
  </si>
  <si>
    <t>单位满意度(≥85%)</t>
  </si>
  <si>
    <t>根据上级文件精神的要求做好本辖区适龄儿童疫苗接种工作，确保第一类疫苗接种率的同时，第二类疫苗要做到应种尽种，有效阻断疫苗相关传染病的发生，提高全镇儿童免疫屏障，对全镇儿童健康促进作用，保障儿童健康成长</t>
  </si>
  <si>
    <t>年度接种总针(≥3000针次)</t>
  </si>
  <si>
    <t>项目完成时限(2026年)</t>
  </si>
  <si>
    <t>项目完成成本(以收定支)</t>
  </si>
  <si>
    <t>疫苗相关传染病发生率(较上年降低)</t>
  </si>
  <si>
    <t>到本接种点接种人员满意度(≥90%)</t>
  </si>
  <si>
    <t>收到银行利息次数(＝4次)</t>
  </si>
  <si>
    <t>基本建立具有中国特色的权责清晰、管理科学、治理完善、运行高效、监督有力的现代医院管理制度，建立维护公益性、调动积极性、保障可持续的运行新机制和科学合理的补偿机制。</t>
  </si>
  <si>
    <t>门诊诊疗人次(≥28000人次)
住院人次(≥3500人次)</t>
  </si>
  <si>
    <t>医疗服务质量(不断提升)</t>
  </si>
  <si>
    <t>人民群众健康(不断提高)</t>
  </si>
  <si>
    <t>（一）完成适龄儿童国家免疫规划疫苗接种，保证儿童预防接种信息系统正常运转。（二）开展重点疫苗针对性传染病的监测工作，动态掌握急性迟缓性麻痹（AFP）、麻疹、风疹、疑似预防接种异常反应（AEFI）的发生情况。（三）推进数字化预防接种门诊建设，提升服务能力，改善服务质量。（四）进一步贯彻落实国民营养计划，开展中国居民营养与健康状况监测、特定健康问题哨点监测、癌症早诊早治、肿瘤登记等工作，确保各项年度工作指标顺利完成。</t>
  </si>
  <si>
    <t>严重精神障碍患者服药率(≥80%)</t>
  </si>
  <si>
    <t>严重精神障碍患者筛查任务完成率(＝100%)
在册严重精神障碍患者治疗率(≥60%)</t>
  </si>
  <si>
    <t>项目时间(2026年12月底)</t>
  </si>
  <si>
    <t>项目总成本(≤250万元)</t>
  </si>
  <si>
    <t>居民健康水平提高(逐步提高)</t>
  </si>
  <si>
    <t>严重精神障碍患者家属满意度(≥80%)</t>
  </si>
  <si>
    <t>完成辖区内适龄儿童建证及疫苗接种工作。</t>
  </si>
  <si>
    <t>适龄儿童国家免疫规划疫苗接种率(＞90%)</t>
  </si>
  <si>
    <t>儿童建档率(≥90%)</t>
  </si>
  <si>
    <t>项目完成时间(2026年12月底)</t>
  </si>
  <si>
    <t>项目完成成本(≤350174元)</t>
  </si>
  <si>
    <t>预防接种工作持续开展(中长期)</t>
  </si>
  <si>
    <t>优化基层医疗机构医疗卫生健康服务模式。</t>
  </si>
  <si>
    <t>利息收入次数(＝4次)</t>
  </si>
  <si>
    <t>纳入利息收入管理率(＝100%)</t>
  </si>
  <si>
    <t>项目完成成本(按当年账户利息收入)</t>
  </si>
  <si>
    <t>医疗服务工作(持续稳步)</t>
  </si>
  <si>
    <t>基层医疗机构开展基本医疗工作，提供公共卫生服务，严格执行国家基本医疗制度，门诊诊疗，住院诊疗，儿童保健，预防接种有序开展。</t>
  </si>
  <si>
    <t>门诊就诊人次(≥110000人次)
住院人次(≥7000人次)</t>
  </si>
  <si>
    <t>医疗业务收入同比增长(逐年提高)</t>
  </si>
  <si>
    <t>项目完成成本(≤2660万元)</t>
  </si>
  <si>
    <t>居民健康素养水平(逐年提高)</t>
  </si>
  <si>
    <t>医疗服务水平(逐年提高)</t>
  </si>
  <si>
    <t>患者满意度(≥80%)</t>
  </si>
  <si>
    <t>在医疗机构的综合运营支出项目中，系统性和规律性的合理安排各项支出。人力成本支出，通过每月和季度、年末的不同节点进行薪资发放与绩效评估；季度的设备维护与采购适应了业务发展和技术更新的需求，不定期的大型设备采购则为提升医疗服务水平提供了保障；药品采购每周、每月和季度的安排；实现了药品库存的科学管理和成本控制。能源消耗支出通过每月中旬统计、季度分析和年末总结，有助于推行节能措施，降低运营成本。总体而言，医疗机构综合运营支出项目的进度安排紧密围绕医疗服务的实际需求。</t>
  </si>
  <si>
    <t>年诊疗人次数(≥80000人次)
年采购设备总量(≥160台)
药品耗材满足日常运行(满足)</t>
  </si>
  <si>
    <t>工资发放准确率(≥100%)</t>
  </si>
  <si>
    <t>在职人员年平均工资(≥50000元)
月平均药品材料采购支出(≥200000元)</t>
  </si>
  <si>
    <t>医疗服务率逐年上升(上升)</t>
  </si>
  <si>
    <t>群众和职工满意度(≥90%)</t>
  </si>
  <si>
    <t>1.提高预防接种覆盖率，确保预防接种工作的全面覆盖，促进疫苗的普及和使用。2.保障接种质量安全，确保疫苗质量安全，防止接种过程中的意外事件发生。2.提高服务质量，优化接种服务流程。</t>
  </si>
  <si>
    <t>接种剂次(≥5400剂次)</t>
  </si>
  <si>
    <t>疫苗接种准确率(＝100%)</t>
  </si>
  <si>
    <t>项目成本支出(按22元／剂次计算)</t>
  </si>
  <si>
    <t>居民群体免疫(提高)</t>
  </si>
  <si>
    <t>疫苗接种工作持续开展(持续)</t>
  </si>
  <si>
    <t>收接种者满意度(≥90%)</t>
  </si>
  <si>
    <t>该项目纳入利息收入，用于医疗机构日常运行公用经费支出。</t>
  </si>
  <si>
    <t>年收到利息次数(4次)</t>
  </si>
  <si>
    <t>单位满意度(满意)</t>
  </si>
  <si>
    <t>第二类疫苗接种服务收费上缴财政后返回的、纳入一般公共预算管理的非税收入安排的资金。</t>
  </si>
  <si>
    <t>预防接种人数(≥1000人)</t>
  </si>
  <si>
    <t>建证合格率(＝100%)</t>
  </si>
  <si>
    <t>项目成本支出(以结算金额为准)</t>
  </si>
  <si>
    <t>增强群体免疫(中长期)</t>
  </si>
  <si>
    <t>疫苗接种工作持续进行(可持续)</t>
  </si>
  <si>
    <t>群众对医护人员接种服务质量满意度(85%)</t>
  </si>
  <si>
    <t>收到利息次数(＝4次)</t>
  </si>
  <si>
    <t>乡镇卫生院未纳入财政专户管理收入安排的医疗收入</t>
  </si>
  <si>
    <t>门诊诊疗数量(≥22500人)
住院人数(≥1650人)</t>
  </si>
  <si>
    <t>医疗卫生服务质量(逐步提升)</t>
  </si>
  <si>
    <t>完成成本(以结算金额为准)</t>
  </si>
  <si>
    <t>医疗收入业务同比增长率(≥8%)</t>
  </si>
  <si>
    <t>老年人免费体检覆盖率(≥70%)</t>
  </si>
  <si>
    <t>卫生技术人员占机构人员比列(≥90%)</t>
  </si>
  <si>
    <t>为辖区内群众接种二类疫苗</t>
  </si>
  <si>
    <t>接种二类疫苗针次(≥15000针次)</t>
  </si>
  <si>
    <t>二类疫苗接种率(≥90%)</t>
  </si>
  <si>
    <t>接种二类疫苗支出耗材及人员工资(350000元)</t>
  </si>
  <si>
    <t>保障疫苗接种安全有效(≥90%)</t>
  </si>
  <si>
    <t>减少当地疾病承担风险，保护人民群众身体健康(不断提高)</t>
  </si>
  <si>
    <t>降低传染病发生率(不断提高)</t>
  </si>
  <si>
    <t>接种疫苗服务群众满意度(≥90%)</t>
  </si>
  <si>
    <t>为人民身体健康提供医疗预防保健服务、主要负责辖区内基本医疗、国家基本公共卫生项目服务、孕产妇保健、儿童保健、预防接种。卫生监督协管服务</t>
  </si>
  <si>
    <t>接待门诊患者(≥50000人次)</t>
  </si>
  <si>
    <t>完成各项工作率(≥80%)</t>
  </si>
  <si>
    <t>医疗业务支出(10000000元)</t>
  </si>
  <si>
    <t>医疗业务收入(10000000元)</t>
  </si>
  <si>
    <t>治疗病人恢复率(≥80%)</t>
  </si>
  <si>
    <t>基本医疗服务对群众服务(不断提高)</t>
  </si>
  <si>
    <t>打造基本医疗服务链条(长期)</t>
  </si>
  <si>
    <t>无目标</t>
  </si>
  <si>
    <t>银行存款利息次数(4次)</t>
  </si>
  <si>
    <t>按规定纳入收入管理(5500元)</t>
  </si>
  <si>
    <t>日常办公费(5500元)</t>
  </si>
  <si>
    <t>预算公开11表</t>
  </si>
  <si>
    <t>对下转移支付项目绩效目标公开表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</si>
</sst>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5">
    <font>
      <sz val="10"/>
      <name val="Arial"/>
      <charset val="134"/>
    </font>
    <font>
      <sz val="11"/>
      <color rgb="FF000000"/>
      <name val="Calibri"/>
      <charset val="134"/>
    </font>
    <font>
      <sz val="10"/>
      <color rgb="FF000000"/>
      <name val="宋体"/>
      <charset val="134"/>
    </font>
    <font>
      <sz val="11"/>
      <color indexed="8"/>
      <name val="等线"/>
      <charset val="134"/>
      <scheme val="minor"/>
    </font>
    <font>
      <b/>
      <sz val="20"/>
      <color rgb="FF000000"/>
      <name val="宋体"/>
      <charset val="134"/>
    </font>
    <font>
      <sz val="9"/>
      <color rgb="FF000000"/>
      <name val="宋体"/>
      <charset val="134"/>
    </font>
    <font>
      <sz val="9"/>
      <color rgb="FFFF0000"/>
      <name val="Calibri"/>
      <charset val="134"/>
    </font>
    <font>
      <sz val="10"/>
      <color rgb="FF000000"/>
      <name val="Calibri"/>
      <charset val="134"/>
    </font>
    <font>
      <sz val="10"/>
      <name val="宋体"/>
      <charset val="134"/>
    </font>
    <font>
      <sz val="11"/>
      <name val="等线"/>
      <charset val="134"/>
      <scheme val="minor"/>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70">
    <xf numFmtId="0" fontId="0" fillId="0" borderId="0" xfId="0"/>
    <xf numFmtId="0" fontId="1" fillId="0" borderId="0" xfId="0" applyNumberFormat="1" applyFont="1" applyFill="1" applyBorder="1"/>
    <xf numFmtId="0" fontId="2" fillId="0" borderId="0" xfId="0" applyNumberFormat="1" applyFont="1" applyFill="1" applyAlignment="1">
      <alignment horizontal="right"/>
    </xf>
    <xf numFmtId="0" fontId="3" fillId="0" borderId="0" xfId="0" applyNumberFormat="1" applyFont="1" applyFill="1" applyBorder="1"/>
    <xf numFmtId="0" fontId="4" fillId="0" borderId="0" xfId="0" applyNumberFormat="1" applyFont="1" applyFill="1" applyBorder="1" applyAlignment="1">
      <alignment horizontal="center" vertical="center"/>
    </xf>
    <xf numFmtId="0" fontId="2" fillId="0" borderId="0" xfId="0" applyNumberFormat="1" applyFont="1" applyFill="1" applyBorder="1"/>
    <xf numFmtId="0" fontId="2" fillId="0" borderId="0" xfId="0" applyNumberFormat="1" applyFont="1" applyFill="1" applyBorder="1" applyAlignment="1">
      <alignment horizontal="right"/>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0" xfId="0" applyNumberFormat="1" applyFont="1" applyFill="1" applyBorder="1" applyAlignment="1">
      <alignment vertical="center"/>
    </xf>
    <xf numFmtId="0" fontId="0" fillId="0" borderId="0" xfId="0" applyAlignment="1">
      <alignment wrapText="1"/>
    </xf>
    <xf numFmtId="0" fontId="2" fillId="0" borderId="0" xfId="0" applyNumberFormat="1" applyFont="1" applyFill="1" applyBorder="1" applyAlignment="1">
      <alignment wrapText="1"/>
    </xf>
    <xf numFmtId="0" fontId="3" fillId="0" borderId="0" xfId="0" applyNumberFormat="1" applyFont="1" applyFill="1" applyBorder="1" applyAlignment="1">
      <alignment wrapText="1"/>
    </xf>
    <xf numFmtId="0" fontId="4" fillId="0" borderId="0" xfId="0" applyNumberFormat="1" applyFont="1" applyFill="1" applyBorder="1" applyAlignment="1">
      <alignment horizontal="center" vertical="center" wrapText="1"/>
    </xf>
    <xf numFmtId="0" fontId="1" fillId="0" borderId="0" xfId="0" applyNumberFormat="1" applyFont="1" applyFill="1" applyBorder="1" applyAlignment="1">
      <alignment wrapText="1"/>
    </xf>
    <xf numFmtId="0" fontId="2" fillId="0" borderId="0" xfId="0" applyNumberFormat="1" applyFont="1" applyFill="1" applyBorder="1" applyAlignment="1">
      <alignment horizontal="left" wrapText="1"/>
    </xf>
    <xf numFmtId="0" fontId="2" fillId="0" borderId="0" xfId="0" applyNumberFormat="1" applyFont="1" applyFill="1" applyBorder="1" applyAlignment="1">
      <alignment horizontal="right" vertical="center" wrapText="1"/>
    </xf>
    <xf numFmtId="0" fontId="1"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4" fontId="5"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6" fillId="2"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0" borderId="0" xfId="0" applyNumberFormat="1" applyFont="1" applyFill="1" applyBorder="1" applyAlignment="1">
      <alignment vertical="center"/>
    </xf>
    <xf numFmtId="0" fontId="2" fillId="0" borderId="1" xfId="0" applyNumberFormat="1" applyFont="1" applyFill="1" applyBorder="1" applyAlignment="1">
      <alignment vertical="center"/>
    </xf>
    <xf numFmtId="4" fontId="2" fillId="0" borderId="1" xfId="0" applyNumberFormat="1" applyFont="1" applyFill="1" applyBorder="1" applyAlignment="1">
      <alignment horizontal="right" vertical="center"/>
    </xf>
    <xf numFmtId="0" fontId="7" fillId="0" borderId="0" xfId="0" applyNumberFormat="1" applyFont="1" applyFill="1" applyBorder="1"/>
    <xf numFmtId="0" fontId="7" fillId="0" borderId="0" xfId="0" applyNumberFormat="1" applyFont="1" applyFill="1" applyBorder="1" applyAlignment="1">
      <alignment horizontal="right"/>
    </xf>
    <xf numFmtId="0" fontId="2" fillId="0" borderId="0"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0" fillId="0" borderId="0" xfId="0" applyFill="1"/>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0" fontId="0" fillId="0" borderId="0" xfId="0" applyFont="1" applyFill="1"/>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176" fontId="8" fillId="0" borderId="1" xfId="0" applyNumberFormat="1" applyFont="1" applyFill="1" applyBorder="1" applyAlignment="1">
      <alignment horizontal="right" vertical="center"/>
    </xf>
    <xf numFmtId="0" fontId="9" fillId="0" borderId="0" xfId="0" applyNumberFormat="1" applyFont="1" applyFill="1" applyBorder="1"/>
    <xf numFmtId="0" fontId="0" fillId="0" borderId="0" xfId="0" applyFill="1" applyAlignment="1">
      <alignment horizontal="center" wrapText="1"/>
    </xf>
    <xf numFmtId="0" fontId="0" fillId="0" borderId="0" xfId="0" applyFill="1" applyAlignment="1">
      <alignment wrapTex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vertical="center" wrapText="1"/>
    </xf>
    <xf numFmtId="0" fontId="1" fillId="0" borderId="0" xfId="0" applyNumberFormat="1" applyFont="1" applyFill="1" applyBorder="1" applyAlignment="1">
      <alignment horizontal="center" wrapText="1"/>
    </xf>
    <xf numFmtId="0" fontId="2" fillId="0" borderId="0" xfId="0" applyNumberFormat="1" applyFont="1" applyFill="1" applyBorder="1" applyAlignment="1">
      <alignment vertical="center" wrapText="1"/>
    </xf>
    <xf numFmtId="0" fontId="7"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7" fillId="0" borderId="1" xfId="0" applyNumberFormat="1" applyFont="1" applyFill="1" applyBorder="1" applyAlignment="1">
      <alignment vertical="center" wrapText="1"/>
    </xf>
    <xf numFmtId="176"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10" fillId="0" borderId="0" xfId="0" applyNumberFormat="1" applyFont="1" applyFill="1" applyBorder="1" applyAlignment="1">
      <alignment wrapText="1"/>
    </xf>
    <xf numFmtId="0" fontId="11" fillId="0" borderId="0" xfId="0" applyNumberFormat="1" applyFont="1" applyFill="1" applyBorder="1" applyAlignment="1">
      <alignment vertical="center"/>
    </xf>
    <xf numFmtId="0" fontId="7" fillId="0" borderId="1" xfId="0" applyNumberFormat="1" applyFont="1" applyFill="1" applyBorder="1" applyAlignment="1">
      <alignment vertical="center"/>
    </xf>
    <xf numFmtId="176" fontId="7" fillId="0" borderId="1" xfId="0" applyNumberFormat="1" applyFont="1" applyFill="1" applyBorder="1" applyAlignment="1">
      <alignment horizontal="right" vertical="center"/>
    </xf>
    <xf numFmtId="0" fontId="1" fillId="2" borderId="0" xfId="0" applyNumberFormat="1" applyFont="1" applyFill="1" applyBorder="1" applyAlignment="1">
      <alignment vertical="center"/>
    </xf>
    <xf numFmtId="0" fontId="12" fillId="0" borderId="0" xfId="0" applyNumberFormat="1" applyFont="1" applyFill="1" applyBorder="1"/>
    <xf numFmtId="0" fontId="10" fillId="0" borderId="0" xfId="0" applyNumberFormat="1" applyFont="1" applyFill="1" applyBorder="1"/>
    <xf numFmtId="176" fontId="2" fillId="2" borderId="1" xfId="0" applyNumberFormat="1" applyFont="1" applyFill="1" applyBorder="1" applyAlignment="1">
      <alignment horizontal="right" vertical="center"/>
    </xf>
    <xf numFmtId="0" fontId="5" fillId="2" borderId="0" xfId="0" applyNumberFormat="1" applyFont="1" applyFill="1" applyBorder="1" applyAlignment="1">
      <alignment vertical="center"/>
    </xf>
    <xf numFmtId="0" fontId="13" fillId="0" borderId="0" xfId="0" applyNumberFormat="1" applyFont="1" applyFill="1" applyBorder="1" applyAlignment="1">
      <alignment horizontal="left" vertical="center"/>
    </xf>
    <xf numFmtId="0" fontId="14" fillId="0" borderId="0"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showGridLines="0" workbookViewId="0">
      <selection activeCell="K26" sqref="K26"/>
    </sheetView>
  </sheetViews>
  <sheetFormatPr defaultColWidth="9" defaultRowHeight="12.75"/>
  <cols>
    <col min="1" max="3" width="9.14285714285714" customWidth="1"/>
    <col min="4" max="4" width="12.5714285714286" customWidth="1"/>
    <col min="5" max="8" width="9.14285714285714" customWidth="1"/>
    <col min="9" max="9" width="15.8571428571429" customWidth="1"/>
    <col min="10" max="10" width="14.7142857142857" customWidth="1"/>
    <col min="11" max="11" width="16.7142857142857" customWidth="1"/>
    <col min="12" max="12" width="15" customWidth="1"/>
    <col min="13" max="15" width="8" customWidth="1"/>
  </cols>
  <sheetData>
    <row r="1" customHeight="1" spans="1:14">
      <c r="A1" s="1"/>
      <c r="B1" s="3"/>
      <c r="C1" s="3"/>
    </row>
    <row r="2" ht="15" customHeight="1"/>
    <row r="3" ht="15" customHeight="1"/>
    <row r="4" ht="15" customHeight="1"/>
    <row r="5" ht="15" customHeight="1"/>
    <row r="6" ht="15" customHeight="1"/>
    <row r="7" ht="15" customHeight="1"/>
    <row r="8" ht="15" customHeight="1"/>
    <row r="9" ht="97" customHeight="1" spans="1:14">
      <c r="A9" s="68" t="s">
        <v>0</v>
      </c>
      <c r="B9" s="69"/>
      <c r="C9" s="69"/>
      <c r="D9" s="69"/>
      <c r="E9" s="69"/>
      <c r="F9" s="69"/>
      <c r="G9" s="69"/>
      <c r="H9" s="69"/>
      <c r="I9" s="69"/>
      <c r="J9" s="69"/>
      <c r="K9" s="69"/>
      <c r="L9" s="69"/>
      <c r="M9" s="3"/>
      <c r="N9" s="3"/>
    </row>
  </sheetData>
  <mergeCells count="1">
    <mergeCell ref="A9:L9"/>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2"/>
  <sheetViews>
    <sheetView showGridLines="0" view="pageBreakPreview" zoomScaleNormal="100" workbookViewId="0">
      <selection activeCell="O12" sqref="O12"/>
    </sheetView>
  </sheetViews>
  <sheetFormatPr defaultColWidth="9" defaultRowHeight="12.75"/>
  <cols>
    <col min="1" max="3" width="5.28571428571429" customWidth="1"/>
    <col min="4" max="4" width="10.8571428571429" customWidth="1"/>
    <col min="5" max="5" width="51.8571428571429" customWidth="1"/>
    <col min="6" max="6" width="24.5714285714286" customWidth="1"/>
    <col min="7" max="7" width="26.8571428571429" customWidth="1"/>
    <col min="8" max="8" width="32.2857142857143" customWidth="1"/>
    <col min="9" max="16" width="9.14285714285714" customWidth="1"/>
    <col min="17" max="23" width="8" customWidth="1"/>
  </cols>
  <sheetData>
    <row r="1" ht="15" customHeight="1" spans="1:22">
      <c r="A1" s="9"/>
      <c r="B1" s="9"/>
      <c r="C1" s="9"/>
      <c r="D1" s="9"/>
      <c r="E1" s="9"/>
      <c r="F1" s="9"/>
      <c r="G1" s="9"/>
      <c r="H1" s="24" t="s">
        <v>280</v>
      </c>
      <c r="I1" s="1"/>
      <c r="J1" s="1"/>
      <c r="K1" s="1"/>
      <c r="L1" s="1"/>
      <c r="M1" s="1"/>
      <c r="N1" s="1"/>
      <c r="O1" s="1"/>
      <c r="P1" s="1"/>
      <c r="Q1" s="1"/>
      <c r="R1" s="1"/>
      <c r="S1" s="1"/>
      <c r="T1" s="1"/>
      <c r="U1" s="3"/>
      <c r="V1" s="3"/>
    </row>
    <row r="2" ht="26.25" customHeight="1" spans="1:22">
      <c r="A2" s="4" t="s">
        <v>281</v>
      </c>
      <c r="B2" s="4"/>
      <c r="C2" s="4"/>
      <c r="D2" s="4"/>
      <c r="E2" s="4"/>
      <c r="F2" s="4"/>
      <c r="G2" s="4"/>
      <c r="H2" s="4"/>
      <c r="I2" s="1"/>
      <c r="J2" s="1"/>
      <c r="K2" s="1"/>
      <c r="L2" s="1"/>
      <c r="M2" s="1"/>
      <c r="N2" s="1"/>
      <c r="O2" s="1"/>
      <c r="P2" s="1"/>
      <c r="Q2" s="1"/>
      <c r="R2" s="1"/>
      <c r="S2" s="1"/>
      <c r="T2" s="1"/>
      <c r="U2" s="3"/>
      <c r="V2" s="3"/>
    </row>
    <row r="3" ht="15" customHeight="1" spans="1:22">
      <c r="A3" s="1"/>
      <c r="B3" s="26"/>
      <c r="C3" s="26"/>
      <c r="D3" s="26"/>
      <c r="E3" s="26"/>
      <c r="F3" s="26"/>
      <c r="G3" s="26"/>
      <c r="H3" s="24" t="s">
        <v>15</v>
      </c>
      <c r="I3" s="1"/>
      <c r="J3" s="1"/>
      <c r="K3" s="1"/>
      <c r="L3" s="1"/>
      <c r="M3" s="1"/>
      <c r="N3" s="1"/>
      <c r="O3" s="1"/>
      <c r="P3" s="1"/>
      <c r="Q3" s="1"/>
      <c r="R3" s="1"/>
      <c r="S3" s="1"/>
      <c r="T3" s="1"/>
      <c r="U3" s="3"/>
      <c r="V3" s="3"/>
    </row>
    <row r="4" ht="22.5" customHeight="1" spans="1:22">
      <c r="A4" s="8" t="s">
        <v>122</v>
      </c>
      <c r="B4" s="8"/>
      <c r="C4" s="8"/>
      <c r="D4" s="8" t="s">
        <v>68</v>
      </c>
      <c r="E4" s="8" t="s">
        <v>123</v>
      </c>
      <c r="F4" s="7" t="s">
        <v>282</v>
      </c>
      <c r="G4" s="27"/>
      <c r="H4" s="25"/>
      <c r="I4" s="1"/>
      <c r="J4" s="1"/>
      <c r="K4" s="1"/>
      <c r="L4" s="1"/>
      <c r="M4" s="1"/>
      <c r="N4" s="1"/>
      <c r="O4" s="1"/>
      <c r="P4" s="1"/>
      <c r="Q4" s="1"/>
      <c r="R4" s="1"/>
      <c r="S4" s="1"/>
      <c r="T4" s="1"/>
      <c r="U4" s="3"/>
      <c r="V4" s="3"/>
    </row>
    <row r="5" ht="15" customHeight="1" spans="1:22">
      <c r="A5" s="8"/>
      <c r="B5" s="8"/>
      <c r="C5" s="8"/>
      <c r="D5" s="8"/>
      <c r="E5" s="8"/>
      <c r="F5" s="8" t="s">
        <v>70</v>
      </c>
      <c r="G5" s="8" t="s">
        <v>125</v>
      </c>
      <c r="H5" s="8" t="s">
        <v>126</v>
      </c>
      <c r="I5" s="1"/>
      <c r="J5" s="1"/>
      <c r="K5" s="1"/>
      <c r="L5" s="1"/>
      <c r="M5" s="1"/>
      <c r="N5" s="1"/>
      <c r="O5" s="1"/>
      <c r="P5" s="1"/>
      <c r="Q5" s="1"/>
      <c r="R5" s="1"/>
      <c r="S5" s="1"/>
      <c r="T5" s="1"/>
      <c r="U5" s="3"/>
      <c r="V5" s="3"/>
    </row>
    <row r="6" ht="15" customHeight="1" spans="1:22">
      <c r="A6" s="8" t="s">
        <v>79</v>
      </c>
      <c r="B6" s="8" t="s">
        <v>79</v>
      </c>
      <c r="C6" s="8" t="s">
        <v>79</v>
      </c>
      <c r="D6" s="8" t="s">
        <v>79</v>
      </c>
      <c r="E6" s="8" t="s">
        <v>79</v>
      </c>
      <c r="F6" s="8">
        <v>1</v>
      </c>
      <c r="G6" s="8">
        <v>2</v>
      </c>
      <c r="H6" s="8">
        <v>3</v>
      </c>
      <c r="I6" s="1"/>
      <c r="J6" s="1"/>
      <c r="K6" s="1"/>
      <c r="L6" s="1"/>
      <c r="M6" s="1"/>
      <c r="N6" s="1"/>
      <c r="O6" s="1"/>
      <c r="P6" s="1"/>
      <c r="Q6" s="1"/>
      <c r="R6" s="1"/>
      <c r="S6" s="1"/>
      <c r="T6" s="1"/>
      <c r="U6" s="3"/>
      <c r="V6" s="3"/>
    </row>
    <row r="7" ht="21" customHeight="1" spans="1:22">
      <c r="A7" s="7" t="s">
        <v>80</v>
      </c>
      <c r="B7" s="7" t="s">
        <v>80</v>
      </c>
      <c r="C7" s="7" t="s">
        <v>80</v>
      </c>
      <c r="D7" s="27" t="s">
        <v>80</v>
      </c>
      <c r="E7" s="27" t="s">
        <v>70</v>
      </c>
      <c r="F7" s="28">
        <v>837.5628</v>
      </c>
      <c r="G7" s="28"/>
      <c r="H7" s="28">
        <v>837.5628</v>
      </c>
      <c r="I7" s="1"/>
      <c r="J7" s="1"/>
      <c r="K7" s="1"/>
      <c r="L7" s="1"/>
      <c r="M7" s="1"/>
      <c r="N7" s="1"/>
      <c r="O7" s="1"/>
      <c r="P7" s="1"/>
      <c r="Q7" s="3"/>
      <c r="R7" s="3"/>
    </row>
    <row r="8" ht="21" customHeight="1" spans="1:22">
      <c r="A8" s="7"/>
      <c r="B8" s="7"/>
      <c r="C8" s="7"/>
      <c r="D8" s="27" t="s">
        <v>81</v>
      </c>
      <c r="E8" s="27" t="s">
        <v>82</v>
      </c>
      <c r="F8" s="28">
        <v>837.5628</v>
      </c>
      <c r="G8" s="28"/>
      <c r="H8" s="28">
        <v>837.5628</v>
      </c>
      <c r="I8" s="3"/>
    </row>
    <row r="9" ht="21" customHeight="1" spans="1:22">
      <c r="A9" s="7"/>
      <c r="B9" s="7"/>
      <c r="C9" s="7"/>
      <c r="D9" s="27" t="s">
        <v>83</v>
      </c>
      <c r="E9" s="27" t="s">
        <v>84</v>
      </c>
      <c r="F9" s="28">
        <v>63.1</v>
      </c>
      <c r="G9" s="28"/>
      <c r="H9" s="28">
        <v>63.1</v>
      </c>
      <c r="I9" s="3"/>
    </row>
    <row r="10" ht="21" customHeight="1" spans="1:22">
      <c r="A10" s="7" t="s">
        <v>149</v>
      </c>
      <c r="B10" s="7" t="s">
        <v>142</v>
      </c>
      <c r="C10" s="7" t="s">
        <v>147</v>
      </c>
      <c r="D10" s="27"/>
      <c r="E10" s="27" t="s">
        <v>150</v>
      </c>
      <c r="F10" s="28">
        <v>63.1</v>
      </c>
      <c r="G10" s="28"/>
      <c r="H10" s="28">
        <v>63.1</v>
      </c>
      <c r="I10" s="3"/>
    </row>
    <row r="11" ht="21" customHeight="1" spans="1:22">
      <c r="A11" s="7"/>
      <c r="B11" s="7"/>
      <c r="C11" s="7"/>
      <c r="D11" s="27" t="s">
        <v>85</v>
      </c>
      <c r="E11" s="27" t="s">
        <v>86</v>
      </c>
      <c r="F11" s="28">
        <v>121.24</v>
      </c>
      <c r="G11" s="28"/>
      <c r="H11" s="28">
        <v>121.24</v>
      </c>
      <c r="I11" s="3"/>
    </row>
    <row r="12" ht="21" customHeight="1" spans="1:22">
      <c r="A12" s="7" t="s">
        <v>149</v>
      </c>
      <c r="B12" s="7" t="s">
        <v>142</v>
      </c>
      <c r="C12" s="7" t="s">
        <v>147</v>
      </c>
      <c r="D12" s="27"/>
      <c r="E12" s="27" t="s">
        <v>150</v>
      </c>
      <c r="F12" s="28">
        <v>121.24</v>
      </c>
      <c r="G12" s="28"/>
      <c r="H12" s="28">
        <v>121.24</v>
      </c>
      <c r="I12" s="3"/>
    </row>
    <row r="13" ht="21" customHeight="1" spans="1:22">
      <c r="A13" s="7"/>
      <c r="B13" s="7"/>
      <c r="C13" s="7"/>
      <c r="D13" s="27" t="s">
        <v>89</v>
      </c>
      <c r="E13" s="27" t="s">
        <v>90</v>
      </c>
      <c r="F13" s="28">
        <v>20</v>
      </c>
      <c r="G13" s="28"/>
      <c r="H13" s="28">
        <v>20</v>
      </c>
      <c r="I13" s="3"/>
    </row>
    <row r="14" ht="21" customHeight="1" spans="1:22">
      <c r="A14" s="7" t="s">
        <v>149</v>
      </c>
      <c r="B14" s="7" t="s">
        <v>142</v>
      </c>
      <c r="C14" s="7" t="s">
        <v>147</v>
      </c>
      <c r="D14" s="27"/>
      <c r="E14" s="27" t="s">
        <v>150</v>
      </c>
      <c r="F14" s="28">
        <v>20</v>
      </c>
      <c r="G14" s="28"/>
      <c r="H14" s="28">
        <v>20</v>
      </c>
      <c r="I14" s="3"/>
    </row>
    <row r="15" ht="21" customHeight="1" spans="1:22">
      <c r="A15" s="7"/>
      <c r="B15" s="7"/>
      <c r="C15" s="7"/>
      <c r="D15" s="27" t="s">
        <v>91</v>
      </c>
      <c r="E15" s="27" t="s">
        <v>82</v>
      </c>
      <c r="F15" s="28">
        <v>280.1</v>
      </c>
      <c r="G15" s="28"/>
      <c r="H15" s="28">
        <v>280.1</v>
      </c>
      <c r="I15" s="3"/>
    </row>
    <row r="16" ht="21" customHeight="1" spans="1:22">
      <c r="A16" s="7" t="s">
        <v>149</v>
      </c>
      <c r="B16" s="7" t="s">
        <v>142</v>
      </c>
      <c r="C16" s="7" t="s">
        <v>147</v>
      </c>
      <c r="D16" s="27"/>
      <c r="E16" s="27" t="s">
        <v>150</v>
      </c>
      <c r="F16" s="28">
        <v>280.1</v>
      </c>
      <c r="G16" s="28"/>
      <c r="H16" s="28">
        <v>280.1</v>
      </c>
      <c r="I16" s="3"/>
    </row>
    <row r="17" ht="21" customHeight="1" spans="1:9">
      <c r="A17" s="7"/>
      <c r="B17" s="7"/>
      <c r="C17" s="7"/>
      <c r="D17" s="27" t="s">
        <v>104</v>
      </c>
      <c r="E17" s="27" t="s">
        <v>105</v>
      </c>
      <c r="F17" s="28">
        <v>11.44</v>
      </c>
      <c r="G17" s="28"/>
      <c r="H17" s="28">
        <v>11.44</v>
      </c>
      <c r="I17" s="3"/>
    </row>
    <row r="18" ht="21" customHeight="1" spans="1:9">
      <c r="A18" s="7" t="s">
        <v>149</v>
      </c>
      <c r="B18" s="7" t="s">
        <v>142</v>
      </c>
      <c r="C18" s="7" t="s">
        <v>147</v>
      </c>
      <c r="D18" s="27"/>
      <c r="E18" s="27" t="s">
        <v>150</v>
      </c>
      <c r="F18" s="28">
        <v>11.44</v>
      </c>
      <c r="G18" s="28"/>
      <c r="H18" s="28">
        <v>11.44</v>
      </c>
      <c r="I18" s="3"/>
    </row>
    <row r="19" ht="21" customHeight="1" spans="1:9">
      <c r="A19" s="7"/>
      <c r="B19" s="7"/>
      <c r="C19" s="7"/>
      <c r="D19" s="27" t="s">
        <v>106</v>
      </c>
      <c r="E19" s="27" t="s">
        <v>107</v>
      </c>
      <c r="F19" s="28">
        <v>8.0014</v>
      </c>
      <c r="G19" s="28"/>
      <c r="H19" s="28">
        <v>8.0014</v>
      </c>
      <c r="I19" s="3"/>
    </row>
    <row r="20" ht="21" customHeight="1" spans="1:9">
      <c r="A20" s="7" t="s">
        <v>149</v>
      </c>
      <c r="B20" s="7" t="s">
        <v>142</v>
      </c>
      <c r="C20" s="7" t="s">
        <v>147</v>
      </c>
      <c r="D20" s="27"/>
      <c r="E20" s="27" t="s">
        <v>150</v>
      </c>
      <c r="F20" s="28">
        <v>8.0014</v>
      </c>
      <c r="G20" s="28"/>
      <c r="H20" s="28">
        <v>8.0014</v>
      </c>
      <c r="I20" s="3"/>
    </row>
    <row r="21" ht="21" customHeight="1" spans="1:9">
      <c r="A21" s="7"/>
      <c r="B21" s="7"/>
      <c r="C21" s="7"/>
      <c r="D21" s="27" t="s">
        <v>108</v>
      </c>
      <c r="E21" s="27" t="s">
        <v>109</v>
      </c>
      <c r="F21" s="28">
        <v>5.9642</v>
      </c>
      <c r="G21" s="28"/>
      <c r="H21" s="28">
        <v>5.9642</v>
      </c>
      <c r="I21" s="3"/>
    </row>
    <row r="22" ht="21" customHeight="1" spans="1:9">
      <c r="A22" s="7" t="s">
        <v>149</v>
      </c>
      <c r="B22" s="7" t="s">
        <v>142</v>
      </c>
      <c r="C22" s="7" t="s">
        <v>147</v>
      </c>
      <c r="D22" s="27"/>
      <c r="E22" s="27" t="s">
        <v>150</v>
      </c>
      <c r="F22" s="28">
        <v>5.9642</v>
      </c>
      <c r="G22" s="28"/>
      <c r="H22" s="28">
        <v>5.9642</v>
      </c>
      <c r="I22" s="3"/>
    </row>
    <row r="23" ht="21" customHeight="1" spans="1:9">
      <c r="A23" s="7"/>
      <c r="B23" s="7"/>
      <c r="C23" s="7"/>
      <c r="D23" s="27" t="s">
        <v>110</v>
      </c>
      <c r="E23" s="27" t="s">
        <v>111</v>
      </c>
      <c r="F23" s="28">
        <v>4.6376</v>
      </c>
      <c r="G23" s="28"/>
      <c r="H23" s="28">
        <v>4.6376</v>
      </c>
      <c r="I23" s="3"/>
    </row>
    <row r="24" ht="21" customHeight="1" spans="1:9">
      <c r="A24" s="7" t="s">
        <v>149</v>
      </c>
      <c r="B24" s="7" t="s">
        <v>142</v>
      </c>
      <c r="C24" s="7" t="s">
        <v>147</v>
      </c>
      <c r="D24" s="27"/>
      <c r="E24" s="27" t="s">
        <v>150</v>
      </c>
      <c r="F24" s="28">
        <v>4.6376</v>
      </c>
      <c r="G24" s="28"/>
      <c r="H24" s="28">
        <v>4.6376</v>
      </c>
      <c r="I24" s="3"/>
    </row>
    <row r="25" ht="21" customHeight="1" spans="1:9">
      <c r="A25" s="7"/>
      <c r="B25" s="7"/>
      <c r="C25" s="7"/>
      <c r="D25" s="27" t="s">
        <v>112</v>
      </c>
      <c r="E25" s="27" t="s">
        <v>113</v>
      </c>
      <c r="F25" s="28">
        <v>278.402</v>
      </c>
      <c r="G25" s="28"/>
      <c r="H25" s="28">
        <v>278.402</v>
      </c>
      <c r="I25" s="3"/>
    </row>
    <row r="26" ht="21" customHeight="1" spans="1:9">
      <c r="A26" s="7" t="s">
        <v>149</v>
      </c>
      <c r="B26" s="7" t="s">
        <v>142</v>
      </c>
      <c r="C26" s="7" t="s">
        <v>147</v>
      </c>
      <c r="D26" s="27"/>
      <c r="E26" s="27" t="s">
        <v>150</v>
      </c>
      <c r="F26" s="28">
        <v>278.402</v>
      </c>
      <c r="G26" s="28"/>
      <c r="H26" s="28">
        <v>278.402</v>
      </c>
      <c r="I26" s="3"/>
    </row>
    <row r="27" ht="21" customHeight="1" spans="1:9">
      <c r="A27" s="7"/>
      <c r="B27" s="7"/>
      <c r="C27" s="7"/>
      <c r="D27" s="27" t="s">
        <v>114</v>
      </c>
      <c r="E27" s="27" t="s">
        <v>115</v>
      </c>
      <c r="F27" s="28">
        <v>11.88</v>
      </c>
      <c r="G27" s="28"/>
      <c r="H27" s="28">
        <v>11.88</v>
      </c>
      <c r="I27" s="3"/>
    </row>
    <row r="28" ht="21" customHeight="1" spans="1:9">
      <c r="A28" s="7" t="s">
        <v>149</v>
      </c>
      <c r="B28" s="7" t="s">
        <v>142</v>
      </c>
      <c r="C28" s="7" t="s">
        <v>147</v>
      </c>
      <c r="D28" s="27"/>
      <c r="E28" s="27" t="s">
        <v>150</v>
      </c>
      <c r="F28" s="28">
        <v>11.88</v>
      </c>
      <c r="G28" s="28"/>
      <c r="H28" s="28">
        <v>11.88</v>
      </c>
      <c r="I28" s="3"/>
    </row>
    <row r="29" ht="21" customHeight="1" spans="1:9">
      <c r="A29" s="7"/>
      <c r="B29" s="7"/>
      <c r="C29" s="7"/>
      <c r="D29" s="27" t="s">
        <v>116</v>
      </c>
      <c r="E29" s="27" t="s">
        <v>117</v>
      </c>
      <c r="F29" s="28">
        <v>2.4926</v>
      </c>
      <c r="G29" s="28"/>
      <c r="H29" s="28">
        <v>2.4926</v>
      </c>
      <c r="I29" s="3"/>
    </row>
    <row r="30" ht="21" customHeight="1" spans="1:9">
      <c r="A30" s="7" t="s">
        <v>149</v>
      </c>
      <c r="B30" s="7" t="s">
        <v>142</v>
      </c>
      <c r="C30" s="7" t="s">
        <v>147</v>
      </c>
      <c r="D30" s="27"/>
      <c r="E30" s="27" t="s">
        <v>150</v>
      </c>
      <c r="F30" s="28">
        <v>2.4926</v>
      </c>
      <c r="G30" s="28"/>
      <c r="H30" s="28">
        <v>2.4926</v>
      </c>
      <c r="I30" s="3"/>
    </row>
    <row r="31" ht="21" customHeight="1" spans="1:9">
      <c r="A31" s="7"/>
      <c r="B31" s="7"/>
      <c r="C31" s="7"/>
      <c r="D31" s="27" t="s">
        <v>118</v>
      </c>
      <c r="E31" s="27" t="s">
        <v>119</v>
      </c>
      <c r="F31" s="28">
        <v>30.305</v>
      </c>
      <c r="G31" s="28"/>
      <c r="H31" s="28">
        <v>30.305</v>
      </c>
      <c r="I31" s="3"/>
    </row>
    <row r="32" ht="21" customHeight="1" spans="1:9">
      <c r="A32" s="7" t="s">
        <v>149</v>
      </c>
      <c r="B32" s="7" t="s">
        <v>142</v>
      </c>
      <c r="C32" s="7" t="s">
        <v>147</v>
      </c>
      <c r="D32" s="27"/>
      <c r="E32" s="27" t="s">
        <v>150</v>
      </c>
      <c r="F32" s="28">
        <v>30.305</v>
      </c>
      <c r="G32" s="28"/>
      <c r="H32" s="28">
        <v>30.305</v>
      </c>
      <c r="I32" s="3"/>
    </row>
  </sheetData>
  <mergeCells count="5">
    <mergeCell ref="A2:H2"/>
    <mergeCell ref="F4:H4"/>
    <mergeCell ref="D4:D5"/>
    <mergeCell ref="E4:E5"/>
    <mergeCell ref="A4:C5"/>
  </mergeCells>
  <pageMargins left="0.700694444444445" right="0.700694444444445" top="0.357638888888889" bottom="0.161111111111111" header="0" footer="0"/>
  <pageSetup paperSize="9" scale="82"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6"/>
  <sheetViews>
    <sheetView workbookViewId="0">
      <selection activeCell="H36" sqref="H36"/>
    </sheetView>
  </sheetViews>
  <sheetFormatPr defaultColWidth="9" defaultRowHeight="12.75" outlineLevelRow="5"/>
  <cols>
    <col min="1" max="3" width="7.42857142857143" customWidth="1"/>
    <col min="4" max="4" width="19.7142857142857" customWidth="1"/>
    <col min="5" max="5" width="22.7142857142857" customWidth="1"/>
    <col min="6" max="6" width="24" customWidth="1"/>
    <col min="7" max="7" width="21" customWidth="1"/>
    <col min="8" max="8" width="20.2857142857143" customWidth="1"/>
    <col min="9" max="16" width="9.14285714285714" customWidth="1"/>
    <col min="17" max="46" width="8" customWidth="1"/>
  </cols>
  <sheetData>
    <row r="1" customFormat="1" ht="15" customHeight="1" spans="1:45">
      <c r="A1" s="23"/>
      <c r="B1" s="23"/>
      <c r="C1" s="23"/>
      <c r="D1" s="23"/>
      <c r="E1" s="23"/>
      <c r="F1" s="23"/>
      <c r="G1" s="23"/>
      <c r="H1" s="24" t="s">
        <v>283</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3"/>
      <c r="AR1" s="3"/>
      <c r="AS1" s="3"/>
    </row>
    <row r="2" customFormat="1" ht="28.5" customHeight="1" spans="1:45">
      <c r="A2" s="4" t="s">
        <v>284</v>
      </c>
      <c r="B2" s="4"/>
      <c r="C2" s="4"/>
      <c r="D2" s="4"/>
      <c r="E2" s="4"/>
      <c r="F2" s="4"/>
      <c r="G2" s="4"/>
      <c r="H2" s="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3"/>
      <c r="AR2" s="3"/>
      <c r="AS2" s="3"/>
    </row>
    <row r="3" customFormat="1" ht="15" customHeight="1" spans="1:45">
      <c r="A3" s="1"/>
      <c r="B3" s="23"/>
      <c r="C3" s="23"/>
      <c r="D3" s="23"/>
      <c r="E3" s="23"/>
      <c r="F3" s="23"/>
      <c r="G3" s="23"/>
      <c r="H3" s="24" t="s">
        <v>15</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3"/>
      <c r="AR3" s="3"/>
      <c r="AS3" s="3"/>
    </row>
    <row r="4" customFormat="1" ht="22.5" customHeight="1" spans="1:45">
      <c r="A4" s="7" t="s">
        <v>122</v>
      </c>
      <c r="B4" s="7"/>
      <c r="C4" s="7"/>
      <c r="D4" s="7" t="s">
        <v>68</v>
      </c>
      <c r="E4" s="8" t="s">
        <v>123</v>
      </c>
      <c r="F4" s="7" t="s">
        <v>285</v>
      </c>
      <c r="G4" s="7"/>
      <c r="H4" s="25"/>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3"/>
      <c r="AR4" s="3"/>
      <c r="AS4" s="3"/>
    </row>
    <row r="5" customFormat="1" ht="15" customHeight="1" spans="1:45">
      <c r="A5" s="7"/>
      <c r="B5" s="7"/>
      <c r="C5" s="7"/>
      <c r="D5" s="7"/>
      <c r="E5" s="8"/>
      <c r="F5" s="7" t="s">
        <v>70</v>
      </c>
      <c r="G5" s="7" t="s">
        <v>125</v>
      </c>
      <c r="H5" s="7" t="s">
        <v>126</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3"/>
      <c r="AR5" s="3"/>
      <c r="AS5" s="3"/>
    </row>
    <row r="6" customFormat="1" ht="15" customHeight="1" spans="1:45">
      <c r="A6" s="7" t="s">
        <v>79</v>
      </c>
      <c r="B6" s="7" t="s">
        <v>79</v>
      </c>
      <c r="C6" s="7" t="s">
        <v>79</v>
      </c>
      <c r="D6" s="7" t="s">
        <v>79</v>
      </c>
      <c r="E6" s="7" t="s">
        <v>79</v>
      </c>
      <c r="F6" s="7">
        <v>1</v>
      </c>
      <c r="G6" s="7">
        <v>2</v>
      </c>
      <c r="H6" s="7">
        <v>3</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3"/>
      <c r="AR6" s="3"/>
      <c r="AS6" s="3"/>
    </row>
  </sheetData>
  <mergeCells count="5">
    <mergeCell ref="A2:H2"/>
    <mergeCell ref="F4:H4"/>
    <mergeCell ref="D4:D5"/>
    <mergeCell ref="E4:E5"/>
    <mergeCell ref="A4:C5"/>
  </mergeCells>
  <pageMargins left="0.700694444444445" right="0.700694444444445" top="1.14513888888889" bottom="0.751388888888889"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6"/>
  <sheetViews>
    <sheetView showGridLines="0" workbookViewId="0">
      <selection activeCell="G48" sqref="G48"/>
    </sheetView>
  </sheetViews>
  <sheetFormatPr defaultColWidth="9" defaultRowHeight="21" customHeight="1"/>
  <cols>
    <col min="1" max="1" width="3.85714285714286" style="10" customWidth="1"/>
    <col min="2" max="2" width="6.57142857142857" style="10" customWidth="1"/>
    <col min="3" max="3" width="12.7142857142857" style="10" customWidth="1"/>
    <col min="4" max="4" width="10.8571428571429" style="10" customWidth="1"/>
    <col min="5" max="5" width="9.42857142857143" style="10" customWidth="1"/>
    <col min="6" max="6" width="35" style="10" customWidth="1"/>
    <col min="7" max="7" width="32.2857142857143" style="10" customWidth="1"/>
    <col min="8" max="8" width="22.5714285714286" style="10" customWidth="1"/>
    <col min="9" max="9" width="15.1428571428571" style="10" customWidth="1"/>
    <col min="10" max="10" width="18.4285714285714" style="10" customWidth="1"/>
    <col min="11" max="11" width="12.2857142857143" style="10" customWidth="1"/>
    <col min="12" max="12" width="18.2857142857143" style="10" customWidth="1"/>
    <col min="13" max="13" width="9" style="10" customWidth="1"/>
    <col min="14" max="14" width="15" style="10" customWidth="1"/>
    <col min="15" max="15" width="14.2857142857143" style="10" customWidth="1"/>
    <col min="16" max="17" width="9.14285714285714" style="10" customWidth="1"/>
    <col min="18" max="20" width="8" style="10" customWidth="1"/>
    <col min="21" max="16384" width="9" style="10"/>
  </cols>
  <sheetData>
    <row r="1" ht="12" customHeight="1" spans="1:19">
      <c r="O1" s="11" t="s">
        <v>286</v>
      </c>
      <c r="P1" s="12"/>
      <c r="Q1" s="12"/>
    </row>
    <row r="2" ht="23" customHeight="1" spans="1:19">
      <c r="A2" s="13" t="s">
        <v>287</v>
      </c>
      <c r="B2" s="13"/>
      <c r="C2" s="13"/>
      <c r="D2" s="13"/>
      <c r="E2" s="13"/>
      <c r="F2" s="13"/>
      <c r="G2" s="13"/>
      <c r="H2" s="13"/>
      <c r="I2" s="13"/>
      <c r="J2" s="13"/>
      <c r="K2" s="13"/>
      <c r="L2" s="13"/>
      <c r="M2" s="13"/>
      <c r="N2" s="13"/>
      <c r="O2" s="13"/>
      <c r="P2" s="14"/>
      <c r="Q2" s="12"/>
      <c r="R2" s="12"/>
    </row>
    <row r="3" ht="14" customHeight="1" spans="1:19">
      <c r="A3" s="15"/>
      <c r="B3" s="12"/>
      <c r="C3" s="12"/>
      <c r="D3" s="12"/>
      <c r="E3" s="12"/>
      <c r="F3" s="12"/>
      <c r="G3" s="12"/>
      <c r="H3" s="12"/>
      <c r="I3" s="12"/>
      <c r="J3" s="12"/>
      <c r="K3" s="12"/>
      <c r="L3" s="12"/>
      <c r="M3" s="12"/>
      <c r="N3" s="12"/>
      <c r="O3" s="16" t="s">
        <v>15</v>
      </c>
      <c r="P3" s="14"/>
      <c r="Q3" s="12"/>
      <c r="R3" s="12"/>
    </row>
    <row r="4" ht="16" customHeight="1" spans="1:19">
      <c r="A4" s="8" t="s">
        <v>288</v>
      </c>
      <c r="B4" s="8" t="s">
        <v>289</v>
      </c>
      <c r="C4" s="8" t="s">
        <v>290</v>
      </c>
      <c r="D4" s="8" t="s">
        <v>291</v>
      </c>
      <c r="E4" s="8" t="s">
        <v>292</v>
      </c>
      <c r="F4" s="8" t="s">
        <v>293</v>
      </c>
      <c r="G4" s="8" t="s">
        <v>294</v>
      </c>
      <c r="H4" s="8" t="s">
        <v>295</v>
      </c>
      <c r="I4" s="8" t="s">
        <v>296</v>
      </c>
      <c r="J4" s="8" t="s">
        <v>297</v>
      </c>
      <c r="K4" s="8" t="s">
        <v>298</v>
      </c>
      <c r="L4" s="8" t="s">
        <v>299</v>
      </c>
      <c r="M4" s="8" t="s">
        <v>300</v>
      </c>
      <c r="N4" s="8" t="s">
        <v>301</v>
      </c>
      <c r="O4" s="8" t="s">
        <v>302</v>
      </c>
      <c r="P4" s="14"/>
      <c r="Q4" s="14"/>
      <c r="R4" s="12"/>
      <c r="S4" s="12"/>
    </row>
    <row r="5" customHeight="1" spans="1:19">
      <c r="A5" s="8"/>
      <c r="B5" s="8"/>
      <c r="C5" s="8"/>
      <c r="D5" s="8"/>
      <c r="E5" s="8"/>
      <c r="F5" s="8"/>
      <c r="G5" s="8"/>
      <c r="H5" s="8"/>
      <c r="I5" s="8"/>
      <c r="J5" s="8"/>
      <c r="K5" s="8"/>
      <c r="L5" s="8"/>
      <c r="M5" s="8"/>
      <c r="N5" s="8"/>
      <c r="O5" s="8"/>
      <c r="P5" s="14"/>
      <c r="Q5" s="14"/>
      <c r="R5" s="12"/>
      <c r="S5" s="12"/>
    </row>
    <row r="6" ht="18" customHeight="1" spans="1:19">
      <c r="A6" s="8" t="s">
        <v>79</v>
      </c>
      <c r="B6" s="8" t="s">
        <v>79</v>
      </c>
      <c r="C6" s="8" t="s">
        <v>79</v>
      </c>
      <c r="D6" s="8" t="s">
        <v>79</v>
      </c>
      <c r="E6" s="8">
        <v>1</v>
      </c>
      <c r="F6" s="8" t="s">
        <v>79</v>
      </c>
      <c r="G6" s="8" t="s">
        <v>79</v>
      </c>
      <c r="H6" s="8" t="s">
        <v>79</v>
      </c>
      <c r="I6" s="8" t="s">
        <v>79</v>
      </c>
      <c r="J6" s="8" t="s">
        <v>79</v>
      </c>
      <c r="K6" s="8" t="s">
        <v>79</v>
      </c>
      <c r="L6" s="8" t="s">
        <v>79</v>
      </c>
      <c r="M6" s="8" t="s">
        <v>79</v>
      </c>
      <c r="N6" s="8" t="s">
        <v>79</v>
      </c>
      <c r="O6" s="8" t="s">
        <v>79</v>
      </c>
      <c r="P6" s="14"/>
      <c r="Q6" s="14"/>
      <c r="R6" s="12"/>
      <c r="S6" s="12"/>
    </row>
    <row r="7" ht="24" customHeight="1" spans="1:19">
      <c r="A7" s="17"/>
      <c r="B7" s="18" t="s">
        <v>81</v>
      </c>
      <c r="C7" s="18" t="s">
        <v>82</v>
      </c>
      <c r="D7" s="18"/>
      <c r="E7" s="19">
        <v>58046.562023</v>
      </c>
      <c r="F7" s="20"/>
      <c r="G7" s="20"/>
      <c r="H7" s="20"/>
      <c r="I7" s="20"/>
      <c r="J7" s="20"/>
      <c r="K7" s="20"/>
      <c r="L7" s="20"/>
      <c r="M7" s="20"/>
      <c r="N7" s="20"/>
      <c r="O7" s="20"/>
      <c r="P7" s="14"/>
      <c r="Q7" s="14"/>
      <c r="R7" s="12"/>
      <c r="S7" s="12"/>
    </row>
    <row r="8" ht="34" customHeight="1" spans="1:19">
      <c r="A8" s="21">
        <v>1</v>
      </c>
      <c r="B8" s="18" t="s">
        <v>83</v>
      </c>
      <c r="C8" s="18" t="s">
        <v>84</v>
      </c>
      <c r="D8" s="18" t="s">
        <v>303</v>
      </c>
      <c r="E8" s="19">
        <v>8.1</v>
      </c>
      <c r="F8" s="20" t="s">
        <v>304</v>
      </c>
      <c r="G8" s="20" t="s">
        <v>305</v>
      </c>
      <c r="H8" s="20" t="s">
        <v>306</v>
      </c>
      <c r="I8" s="20" t="s">
        <v>307</v>
      </c>
      <c r="J8" s="20" t="s">
        <v>308</v>
      </c>
      <c r="K8" s="20"/>
      <c r="L8" s="20" t="s">
        <v>309</v>
      </c>
      <c r="M8" s="20"/>
      <c r="N8" s="20"/>
      <c r="O8" s="20" t="s">
        <v>310</v>
      </c>
      <c r="P8" s="12"/>
    </row>
    <row r="9" ht="39" customHeight="1" spans="1:19">
      <c r="A9" s="21">
        <v>2</v>
      </c>
      <c r="B9" s="18" t="s">
        <v>83</v>
      </c>
      <c r="C9" s="18" t="s">
        <v>84</v>
      </c>
      <c r="D9" s="18" t="s">
        <v>311</v>
      </c>
      <c r="E9" s="19">
        <v>45</v>
      </c>
      <c r="F9" s="20" t="s">
        <v>312</v>
      </c>
      <c r="G9" s="20" t="s">
        <v>313</v>
      </c>
      <c r="H9" s="20" t="s">
        <v>314</v>
      </c>
      <c r="I9" s="20" t="s">
        <v>315</v>
      </c>
      <c r="J9" s="20" t="s">
        <v>316</v>
      </c>
      <c r="K9" s="20"/>
      <c r="L9" s="20" t="s">
        <v>317</v>
      </c>
      <c r="M9" s="20"/>
      <c r="N9" s="20" t="s">
        <v>318</v>
      </c>
      <c r="O9" s="20" t="s">
        <v>319</v>
      </c>
      <c r="P9" s="12"/>
    </row>
    <row r="10" ht="42" customHeight="1" spans="1:19">
      <c r="A10" s="21">
        <v>3</v>
      </c>
      <c r="B10" s="18" t="s">
        <v>83</v>
      </c>
      <c r="C10" s="18" t="s">
        <v>84</v>
      </c>
      <c r="D10" s="18" t="s">
        <v>320</v>
      </c>
      <c r="E10" s="19">
        <v>5.5</v>
      </c>
      <c r="F10" s="20" t="s">
        <v>321</v>
      </c>
      <c r="G10" s="20" t="s">
        <v>322</v>
      </c>
      <c r="H10" s="20" t="s">
        <v>314</v>
      </c>
      <c r="I10" s="20" t="s">
        <v>323</v>
      </c>
      <c r="J10" s="20" t="s">
        <v>324</v>
      </c>
      <c r="K10" s="20"/>
      <c r="L10" s="20"/>
      <c r="M10" s="20"/>
      <c r="N10" s="20" t="s">
        <v>325</v>
      </c>
      <c r="O10" s="20" t="s">
        <v>310</v>
      </c>
      <c r="P10" s="12"/>
    </row>
    <row r="11" ht="40" customHeight="1" spans="1:19">
      <c r="A11" s="21">
        <v>4</v>
      </c>
      <c r="B11" s="18" t="s">
        <v>83</v>
      </c>
      <c r="C11" s="18" t="s">
        <v>84</v>
      </c>
      <c r="D11" s="18" t="s">
        <v>326</v>
      </c>
      <c r="E11" s="19">
        <v>4.5</v>
      </c>
      <c r="F11" s="20" t="s">
        <v>327</v>
      </c>
      <c r="G11" s="20" t="s">
        <v>328</v>
      </c>
      <c r="H11" s="20" t="s">
        <v>329</v>
      </c>
      <c r="I11" s="20" t="s">
        <v>330</v>
      </c>
      <c r="J11" s="20" t="s">
        <v>331</v>
      </c>
      <c r="K11" s="20"/>
      <c r="L11" s="20" t="s">
        <v>332</v>
      </c>
      <c r="M11" s="20"/>
      <c r="N11" s="20"/>
      <c r="O11" s="20" t="s">
        <v>333</v>
      </c>
      <c r="P11" s="12"/>
    </row>
    <row r="12" ht="45" customHeight="1" spans="1:19">
      <c r="A12" s="21">
        <v>5</v>
      </c>
      <c r="B12" s="18" t="s">
        <v>83</v>
      </c>
      <c r="C12" s="18" t="s">
        <v>84</v>
      </c>
      <c r="D12" s="18" t="s">
        <v>334</v>
      </c>
      <c r="E12" s="19">
        <v>7.2</v>
      </c>
      <c r="F12" s="20" t="s">
        <v>335</v>
      </c>
      <c r="G12" s="20" t="s">
        <v>336</v>
      </c>
      <c r="H12" s="20" t="s">
        <v>337</v>
      </c>
      <c r="I12" s="20" t="s">
        <v>338</v>
      </c>
      <c r="J12" s="20" t="s">
        <v>339</v>
      </c>
      <c r="K12" s="20"/>
      <c r="L12" s="20" t="s">
        <v>340</v>
      </c>
      <c r="M12" s="20"/>
      <c r="N12" s="20"/>
      <c r="O12" s="20" t="s">
        <v>341</v>
      </c>
      <c r="P12" s="12"/>
    </row>
    <row r="13" ht="41" customHeight="1" spans="1:19">
      <c r="A13" s="21">
        <v>6</v>
      </c>
      <c r="B13" s="18" t="s">
        <v>83</v>
      </c>
      <c r="C13" s="18" t="s">
        <v>84</v>
      </c>
      <c r="D13" s="18" t="s">
        <v>342</v>
      </c>
      <c r="E13" s="19">
        <v>420.5</v>
      </c>
      <c r="F13" s="20" t="s">
        <v>343</v>
      </c>
      <c r="G13" s="20" t="s">
        <v>344</v>
      </c>
      <c r="H13" s="20" t="s">
        <v>345</v>
      </c>
      <c r="I13" s="20" t="s">
        <v>346</v>
      </c>
      <c r="J13" s="20" t="s">
        <v>347</v>
      </c>
      <c r="K13" s="20" t="s">
        <v>348</v>
      </c>
      <c r="L13" s="20"/>
      <c r="M13" s="20"/>
      <c r="N13" s="20"/>
      <c r="O13" s="20" t="s">
        <v>349</v>
      </c>
      <c r="P13" s="12"/>
    </row>
    <row r="14" ht="38" customHeight="1" spans="1:19">
      <c r="A14" s="21">
        <v>7</v>
      </c>
      <c r="B14" s="18" t="s">
        <v>85</v>
      </c>
      <c r="C14" s="18" t="s">
        <v>86</v>
      </c>
      <c r="D14" s="18" t="s">
        <v>350</v>
      </c>
      <c r="E14" s="19">
        <v>33000</v>
      </c>
      <c r="F14" s="20" t="s">
        <v>351</v>
      </c>
      <c r="G14" s="20" t="s">
        <v>352</v>
      </c>
      <c r="H14" s="20" t="s">
        <v>353</v>
      </c>
      <c r="I14" s="20" t="s">
        <v>354</v>
      </c>
      <c r="J14" s="20" t="s">
        <v>355</v>
      </c>
      <c r="K14" s="20" t="s">
        <v>356</v>
      </c>
      <c r="L14" s="20" t="s">
        <v>357</v>
      </c>
      <c r="M14" s="20"/>
      <c r="N14" s="20" t="s">
        <v>358</v>
      </c>
      <c r="O14" s="20" t="s">
        <v>359</v>
      </c>
      <c r="P14" s="12"/>
    </row>
    <row r="15" ht="61" customHeight="1" spans="1:19">
      <c r="A15" s="21">
        <v>8</v>
      </c>
      <c r="B15" s="18" t="s">
        <v>85</v>
      </c>
      <c r="C15" s="18" t="s">
        <v>86</v>
      </c>
      <c r="D15" s="18" t="s">
        <v>360</v>
      </c>
      <c r="E15" s="19">
        <v>14.2095</v>
      </c>
      <c r="F15" s="20" t="s">
        <v>361</v>
      </c>
      <c r="G15" s="20" t="s">
        <v>362</v>
      </c>
      <c r="H15" s="20" t="s">
        <v>363</v>
      </c>
      <c r="I15" s="20" t="s">
        <v>354</v>
      </c>
      <c r="J15" s="20" t="s">
        <v>364</v>
      </c>
      <c r="K15" s="20" t="s">
        <v>365</v>
      </c>
      <c r="L15" s="20" t="s">
        <v>366</v>
      </c>
      <c r="M15" s="20"/>
      <c r="N15" s="20"/>
      <c r="O15" s="20" t="s">
        <v>367</v>
      </c>
      <c r="P15" s="12"/>
    </row>
    <row r="16" ht="33" customHeight="1" spans="1:19">
      <c r="A16" s="21">
        <v>9</v>
      </c>
      <c r="B16" s="18" t="s">
        <v>85</v>
      </c>
      <c r="C16" s="18" t="s">
        <v>86</v>
      </c>
      <c r="D16" s="18" t="s">
        <v>368</v>
      </c>
      <c r="E16" s="19">
        <v>21.24</v>
      </c>
      <c r="F16" s="20" t="s">
        <v>369</v>
      </c>
      <c r="G16" s="20" t="s">
        <v>370</v>
      </c>
      <c r="H16" s="20" t="s">
        <v>371</v>
      </c>
      <c r="I16" s="20" t="s">
        <v>372</v>
      </c>
      <c r="J16" s="20" t="s">
        <v>373</v>
      </c>
      <c r="K16" s="20"/>
      <c r="L16" s="20" t="s">
        <v>374</v>
      </c>
      <c r="M16" s="20"/>
      <c r="N16" s="20"/>
      <c r="O16" s="20" t="s">
        <v>375</v>
      </c>
      <c r="P16" s="12"/>
    </row>
    <row r="17" ht="36" customHeight="1" spans="1:16">
      <c r="A17" s="21">
        <v>10</v>
      </c>
      <c r="B17" s="18" t="s">
        <v>85</v>
      </c>
      <c r="C17" s="18" t="s">
        <v>86</v>
      </c>
      <c r="D17" s="18" t="s">
        <v>342</v>
      </c>
      <c r="E17" s="19">
        <v>10</v>
      </c>
      <c r="F17" s="20" t="s">
        <v>376</v>
      </c>
      <c r="G17" s="20" t="s">
        <v>377</v>
      </c>
      <c r="H17" s="20" t="s">
        <v>378</v>
      </c>
      <c r="I17" s="20" t="s">
        <v>379</v>
      </c>
      <c r="J17" s="20" t="s">
        <v>380</v>
      </c>
      <c r="K17" s="20"/>
      <c r="L17" s="20" t="s">
        <v>381</v>
      </c>
      <c r="M17" s="20"/>
      <c r="N17" s="20"/>
      <c r="O17" s="20" t="s">
        <v>349</v>
      </c>
      <c r="P17" s="12"/>
    </row>
    <row r="18" ht="47" customHeight="1" spans="1:16">
      <c r="A18" s="21">
        <v>11</v>
      </c>
      <c r="B18" s="18" t="s">
        <v>85</v>
      </c>
      <c r="C18" s="18" t="s">
        <v>86</v>
      </c>
      <c r="D18" s="18" t="s">
        <v>382</v>
      </c>
      <c r="E18" s="19">
        <v>100</v>
      </c>
      <c r="F18" s="20" t="s">
        <v>383</v>
      </c>
      <c r="G18" s="20" t="s">
        <v>384</v>
      </c>
      <c r="H18" s="20" t="s">
        <v>385</v>
      </c>
      <c r="I18" s="20" t="s">
        <v>354</v>
      </c>
      <c r="J18" s="20" t="s">
        <v>386</v>
      </c>
      <c r="K18" s="20"/>
      <c r="L18" s="20" t="s">
        <v>387</v>
      </c>
      <c r="M18" s="20"/>
      <c r="N18" s="20" t="s">
        <v>388</v>
      </c>
      <c r="O18" s="20" t="s">
        <v>389</v>
      </c>
      <c r="P18" s="12"/>
    </row>
    <row r="19" ht="47" customHeight="1" spans="1:16">
      <c r="A19" s="21">
        <v>12</v>
      </c>
      <c r="B19" s="18" t="s">
        <v>87</v>
      </c>
      <c r="C19" s="18" t="s">
        <v>88</v>
      </c>
      <c r="D19" s="18" t="s">
        <v>350</v>
      </c>
      <c r="E19" s="19">
        <v>8550</v>
      </c>
      <c r="F19" s="20" t="s">
        <v>390</v>
      </c>
      <c r="G19" s="20" t="s">
        <v>391</v>
      </c>
      <c r="H19" s="20" t="s">
        <v>392</v>
      </c>
      <c r="I19" s="20" t="s">
        <v>393</v>
      </c>
      <c r="J19" s="20" t="s">
        <v>394</v>
      </c>
      <c r="K19" s="20"/>
      <c r="L19" s="20"/>
      <c r="M19" s="20"/>
      <c r="N19" s="20" t="s">
        <v>395</v>
      </c>
      <c r="O19" s="20" t="s">
        <v>396</v>
      </c>
      <c r="P19" s="12"/>
    </row>
    <row r="20" ht="30" customHeight="1" spans="1:16">
      <c r="A20" s="21">
        <v>13</v>
      </c>
      <c r="B20" s="18" t="s">
        <v>87</v>
      </c>
      <c r="C20" s="18" t="s">
        <v>88</v>
      </c>
      <c r="D20" s="18" t="s">
        <v>397</v>
      </c>
      <c r="E20" s="19">
        <v>1.108</v>
      </c>
      <c r="F20" s="20" t="s">
        <v>398</v>
      </c>
      <c r="G20" s="20" t="s">
        <v>399</v>
      </c>
      <c r="H20" s="20" t="s">
        <v>400</v>
      </c>
      <c r="I20" s="20" t="s">
        <v>401</v>
      </c>
      <c r="J20" s="20" t="s">
        <v>402</v>
      </c>
      <c r="K20" s="20"/>
      <c r="L20" s="20" t="s">
        <v>403</v>
      </c>
      <c r="M20" s="20"/>
      <c r="N20" s="20"/>
      <c r="O20" s="20" t="s">
        <v>404</v>
      </c>
      <c r="P20" s="12"/>
    </row>
    <row r="21" ht="47" customHeight="1" spans="1:16">
      <c r="A21" s="21">
        <v>14</v>
      </c>
      <c r="B21" s="18" t="s">
        <v>87</v>
      </c>
      <c r="C21" s="18" t="s">
        <v>88</v>
      </c>
      <c r="D21" s="18" t="s">
        <v>342</v>
      </c>
      <c r="E21" s="19">
        <v>2.4</v>
      </c>
      <c r="F21" s="20" t="s">
        <v>405</v>
      </c>
      <c r="G21" s="20" t="s">
        <v>406</v>
      </c>
      <c r="H21" s="20" t="s">
        <v>407</v>
      </c>
      <c r="I21" s="20" t="s">
        <v>401</v>
      </c>
      <c r="J21" s="20" t="s">
        <v>408</v>
      </c>
      <c r="K21" s="20"/>
      <c r="L21" s="20" t="s">
        <v>409</v>
      </c>
      <c r="M21" s="20"/>
      <c r="N21" s="20"/>
      <c r="O21" s="20" t="s">
        <v>410</v>
      </c>
      <c r="P21" s="12"/>
    </row>
    <row r="22" ht="47" customHeight="1" spans="1:16">
      <c r="A22" s="21">
        <v>15</v>
      </c>
      <c r="B22" s="18" t="s">
        <v>89</v>
      </c>
      <c r="C22" s="18" t="s">
        <v>90</v>
      </c>
      <c r="D22" s="18" t="s">
        <v>411</v>
      </c>
      <c r="E22" s="19">
        <v>20</v>
      </c>
      <c r="F22" s="20" t="s">
        <v>412</v>
      </c>
      <c r="G22" s="20" t="s">
        <v>413</v>
      </c>
      <c r="H22" s="20" t="s">
        <v>414</v>
      </c>
      <c r="I22" s="20" t="s">
        <v>415</v>
      </c>
      <c r="J22" s="20" t="s">
        <v>416</v>
      </c>
      <c r="K22" s="20"/>
      <c r="L22" s="20" t="s">
        <v>417</v>
      </c>
      <c r="M22" s="20"/>
      <c r="N22" s="20"/>
      <c r="O22" s="20" t="s">
        <v>418</v>
      </c>
      <c r="P22" s="12"/>
    </row>
    <row r="23" ht="47" customHeight="1" spans="1:16">
      <c r="A23" s="21">
        <v>16</v>
      </c>
      <c r="B23" s="18" t="s">
        <v>89</v>
      </c>
      <c r="C23" s="18" t="s">
        <v>90</v>
      </c>
      <c r="D23" s="18" t="s">
        <v>350</v>
      </c>
      <c r="E23" s="19">
        <v>4221</v>
      </c>
      <c r="F23" s="20" t="s">
        <v>419</v>
      </c>
      <c r="G23" s="20" t="s">
        <v>420</v>
      </c>
      <c r="H23" s="20" t="s">
        <v>421</v>
      </c>
      <c r="I23" s="20" t="s">
        <v>422</v>
      </c>
      <c r="J23" s="20" t="s">
        <v>423</v>
      </c>
      <c r="K23" s="20" t="s">
        <v>356</v>
      </c>
      <c r="L23" s="20" t="s">
        <v>424</v>
      </c>
      <c r="M23" s="20"/>
      <c r="N23" s="20"/>
      <c r="O23" s="20" t="s">
        <v>359</v>
      </c>
      <c r="P23" s="12"/>
    </row>
    <row r="24" ht="47" customHeight="1" spans="1:16">
      <c r="A24" s="21">
        <v>17</v>
      </c>
      <c r="B24" s="18" t="s">
        <v>89</v>
      </c>
      <c r="C24" s="18" t="s">
        <v>90</v>
      </c>
      <c r="D24" s="18" t="s">
        <v>342</v>
      </c>
      <c r="E24" s="19">
        <v>0.25</v>
      </c>
      <c r="F24" s="20" t="s">
        <v>425</v>
      </c>
      <c r="G24" s="20" t="s">
        <v>377</v>
      </c>
      <c r="H24" s="20" t="s">
        <v>378</v>
      </c>
      <c r="I24" s="20" t="s">
        <v>379</v>
      </c>
      <c r="J24" s="20" t="s">
        <v>426</v>
      </c>
      <c r="K24" s="20"/>
      <c r="L24" s="20" t="s">
        <v>381</v>
      </c>
      <c r="M24" s="20"/>
      <c r="N24" s="20"/>
      <c r="O24" s="20" t="s">
        <v>349</v>
      </c>
      <c r="P24" s="12"/>
    </row>
    <row r="25" ht="78" customHeight="1" spans="1:16">
      <c r="A25" s="21">
        <v>18</v>
      </c>
      <c r="B25" s="18" t="s">
        <v>89</v>
      </c>
      <c r="C25" s="18" t="s">
        <v>90</v>
      </c>
      <c r="D25" s="18" t="s">
        <v>334</v>
      </c>
      <c r="E25" s="19">
        <v>13.5</v>
      </c>
      <c r="F25" s="20" t="s">
        <v>427</v>
      </c>
      <c r="G25" s="20" t="s">
        <v>428</v>
      </c>
      <c r="H25" s="20" t="s">
        <v>429</v>
      </c>
      <c r="I25" s="20" t="s">
        <v>430</v>
      </c>
      <c r="J25" s="20" t="s">
        <v>431</v>
      </c>
      <c r="K25" s="20"/>
      <c r="L25" s="20"/>
      <c r="M25" s="20"/>
      <c r="N25" s="20" t="s">
        <v>432</v>
      </c>
      <c r="O25" s="20" t="s">
        <v>433</v>
      </c>
      <c r="P25" s="12"/>
    </row>
    <row r="26" ht="47" customHeight="1" spans="1:16">
      <c r="A26" s="21">
        <v>19</v>
      </c>
      <c r="B26" s="18" t="s">
        <v>91</v>
      </c>
      <c r="C26" s="18" t="s">
        <v>82</v>
      </c>
      <c r="D26" s="18" t="s">
        <v>342</v>
      </c>
      <c r="E26" s="19">
        <v>0.06</v>
      </c>
      <c r="F26" s="20" t="s">
        <v>434</v>
      </c>
      <c r="G26" s="20" t="s">
        <v>435</v>
      </c>
      <c r="H26" s="20" t="s">
        <v>436</v>
      </c>
      <c r="I26" s="20" t="s">
        <v>437</v>
      </c>
      <c r="J26" s="20" t="s">
        <v>438</v>
      </c>
      <c r="K26" s="20"/>
      <c r="L26" s="20" t="s">
        <v>439</v>
      </c>
      <c r="M26" s="20"/>
      <c r="N26" s="20"/>
      <c r="O26" s="20" t="s">
        <v>440</v>
      </c>
      <c r="P26" s="12"/>
    </row>
    <row r="27" ht="47" customHeight="1" spans="1:16">
      <c r="A27" s="21">
        <v>20</v>
      </c>
      <c r="B27" s="18" t="s">
        <v>91</v>
      </c>
      <c r="C27" s="18" t="s">
        <v>82</v>
      </c>
      <c r="D27" s="18" t="s">
        <v>441</v>
      </c>
      <c r="E27" s="19">
        <v>9</v>
      </c>
      <c r="F27" s="20" t="s">
        <v>442</v>
      </c>
      <c r="G27" s="20" t="s">
        <v>443</v>
      </c>
      <c r="H27" s="20" t="s">
        <v>444</v>
      </c>
      <c r="I27" s="20" t="s">
        <v>437</v>
      </c>
      <c r="J27" s="20" t="s">
        <v>445</v>
      </c>
      <c r="K27" s="20"/>
      <c r="L27" s="20" t="s">
        <v>446</v>
      </c>
      <c r="M27" s="20"/>
      <c r="N27" s="20"/>
      <c r="O27" s="20" t="s">
        <v>447</v>
      </c>
      <c r="P27" s="12"/>
    </row>
    <row r="28" ht="47" customHeight="1" spans="1:16">
      <c r="A28" s="21">
        <v>21</v>
      </c>
      <c r="B28" s="18" t="s">
        <v>91</v>
      </c>
      <c r="C28" s="18" t="s">
        <v>82</v>
      </c>
      <c r="D28" s="18" t="s">
        <v>448</v>
      </c>
      <c r="E28" s="19">
        <v>9.33</v>
      </c>
      <c r="F28" s="20" t="s">
        <v>449</v>
      </c>
      <c r="G28" s="20" t="s">
        <v>450</v>
      </c>
      <c r="H28" s="20" t="s">
        <v>451</v>
      </c>
      <c r="I28" s="20" t="s">
        <v>437</v>
      </c>
      <c r="J28" s="20" t="s">
        <v>452</v>
      </c>
      <c r="K28" s="20"/>
      <c r="L28" s="20" t="s">
        <v>453</v>
      </c>
      <c r="M28" s="20"/>
      <c r="N28" s="20" t="s">
        <v>454</v>
      </c>
      <c r="O28" s="20" t="s">
        <v>455</v>
      </c>
      <c r="P28" s="12"/>
    </row>
    <row r="29" ht="175" customHeight="1" spans="1:16">
      <c r="A29" s="21">
        <v>22</v>
      </c>
      <c r="B29" s="18" t="s">
        <v>91</v>
      </c>
      <c r="C29" s="18" t="s">
        <v>82</v>
      </c>
      <c r="D29" s="18" t="s">
        <v>334</v>
      </c>
      <c r="E29" s="19">
        <v>238.5</v>
      </c>
      <c r="F29" s="20" t="s">
        <v>456</v>
      </c>
      <c r="G29" s="20" t="s">
        <v>457</v>
      </c>
      <c r="H29" s="20" t="s">
        <v>458</v>
      </c>
      <c r="I29" s="20" t="s">
        <v>437</v>
      </c>
      <c r="J29" s="20" t="s">
        <v>431</v>
      </c>
      <c r="K29" s="20"/>
      <c r="L29" s="20" t="s">
        <v>459</v>
      </c>
      <c r="M29" s="20"/>
      <c r="N29" s="20" t="s">
        <v>388</v>
      </c>
      <c r="O29" s="20" t="s">
        <v>460</v>
      </c>
      <c r="P29" s="12"/>
    </row>
    <row r="30" ht="65" customHeight="1" spans="1:16">
      <c r="A30" s="21">
        <v>23</v>
      </c>
      <c r="B30" s="18" t="s">
        <v>91</v>
      </c>
      <c r="C30" s="18" t="s">
        <v>82</v>
      </c>
      <c r="D30" s="18" t="s">
        <v>368</v>
      </c>
      <c r="E30" s="19">
        <v>101.1</v>
      </c>
      <c r="F30" s="20" t="s">
        <v>461</v>
      </c>
      <c r="G30" s="20" t="s">
        <v>462</v>
      </c>
      <c r="H30" s="20" t="s">
        <v>463</v>
      </c>
      <c r="I30" s="20" t="s">
        <v>437</v>
      </c>
      <c r="J30" s="20" t="s">
        <v>464</v>
      </c>
      <c r="K30" s="20"/>
      <c r="L30" s="20"/>
      <c r="M30" s="20"/>
      <c r="N30" s="20" t="s">
        <v>465</v>
      </c>
      <c r="O30" s="20" t="s">
        <v>466</v>
      </c>
      <c r="P30" s="12"/>
    </row>
    <row r="31" ht="47" customHeight="1" spans="1:16">
      <c r="A31" s="21">
        <v>24</v>
      </c>
      <c r="B31" s="18" t="s">
        <v>91</v>
      </c>
      <c r="C31" s="18" t="s">
        <v>82</v>
      </c>
      <c r="D31" s="18" t="s">
        <v>382</v>
      </c>
      <c r="E31" s="19">
        <v>94</v>
      </c>
      <c r="F31" s="20" t="s">
        <v>467</v>
      </c>
      <c r="G31" s="20" t="s">
        <v>468</v>
      </c>
      <c r="H31" s="20" t="s">
        <v>469</v>
      </c>
      <c r="I31" s="20" t="s">
        <v>437</v>
      </c>
      <c r="J31" s="20" t="s">
        <v>470</v>
      </c>
      <c r="K31" s="20"/>
      <c r="L31" s="20"/>
      <c r="M31" s="20" t="s">
        <v>471</v>
      </c>
      <c r="N31" s="20"/>
      <c r="O31" s="20" t="s">
        <v>359</v>
      </c>
      <c r="P31" s="12"/>
    </row>
    <row r="32" ht="56" customHeight="1" spans="1:16">
      <c r="A32" s="21">
        <v>25</v>
      </c>
      <c r="B32" s="18" t="s">
        <v>91</v>
      </c>
      <c r="C32" s="18" t="s">
        <v>82</v>
      </c>
      <c r="D32" s="18" t="s">
        <v>472</v>
      </c>
      <c r="E32" s="19">
        <v>29</v>
      </c>
      <c r="F32" s="20" t="s">
        <v>473</v>
      </c>
      <c r="G32" s="20" t="s">
        <v>474</v>
      </c>
      <c r="H32" s="20" t="s">
        <v>475</v>
      </c>
      <c r="I32" s="20" t="s">
        <v>476</v>
      </c>
      <c r="J32" s="20" t="s">
        <v>477</v>
      </c>
      <c r="K32" s="20"/>
      <c r="L32" s="20" t="s">
        <v>478</v>
      </c>
      <c r="M32" s="20"/>
      <c r="N32" s="20"/>
      <c r="O32" s="20" t="s">
        <v>479</v>
      </c>
      <c r="P32" s="12"/>
    </row>
    <row r="33" ht="95" customHeight="1" spans="1:16">
      <c r="A33" s="21">
        <v>26</v>
      </c>
      <c r="B33" s="18" t="s">
        <v>91</v>
      </c>
      <c r="C33" s="18" t="s">
        <v>82</v>
      </c>
      <c r="D33" s="18" t="s">
        <v>480</v>
      </c>
      <c r="E33" s="19">
        <v>80.8</v>
      </c>
      <c r="F33" s="20" t="s">
        <v>481</v>
      </c>
      <c r="G33" s="20" t="s">
        <v>482</v>
      </c>
      <c r="H33" s="20" t="s">
        <v>475</v>
      </c>
      <c r="I33" s="20" t="s">
        <v>476</v>
      </c>
      <c r="J33" s="20" t="s">
        <v>477</v>
      </c>
      <c r="K33" s="20"/>
      <c r="L33" s="20" t="s">
        <v>478</v>
      </c>
      <c r="M33" s="20"/>
      <c r="N33" s="20"/>
      <c r="O33" s="20" t="s">
        <v>483</v>
      </c>
      <c r="P33" s="12"/>
    </row>
    <row r="34" ht="56" customHeight="1" spans="1:16">
      <c r="A34" s="21">
        <v>27</v>
      </c>
      <c r="B34" s="18" t="s">
        <v>91</v>
      </c>
      <c r="C34" s="18" t="s">
        <v>82</v>
      </c>
      <c r="D34" s="18" t="s">
        <v>484</v>
      </c>
      <c r="E34" s="19">
        <v>18.52</v>
      </c>
      <c r="F34" s="20" t="s">
        <v>485</v>
      </c>
      <c r="G34" s="20" t="s">
        <v>486</v>
      </c>
      <c r="H34" s="20" t="s">
        <v>475</v>
      </c>
      <c r="I34" s="20" t="s">
        <v>476</v>
      </c>
      <c r="J34" s="20" t="s">
        <v>477</v>
      </c>
      <c r="K34" s="20"/>
      <c r="L34" s="20" t="s">
        <v>478</v>
      </c>
      <c r="M34" s="20"/>
      <c r="N34" s="20"/>
      <c r="O34" s="20" t="s">
        <v>479</v>
      </c>
      <c r="P34" s="12"/>
    </row>
    <row r="35" ht="56" customHeight="1" spans="1:16">
      <c r="A35" s="21">
        <v>28</v>
      </c>
      <c r="B35" s="18" t="s">
        <v>91</v>
      </c>
      <c r="C35" s="18" t="s">
        <v>82</v>
      </c>
      <c r="D35" s="18" t="s">
        <v>487</v>
      </c>
      <c r="E35" s="19">
        <v>380</v>
      </c>
      <c r="F35" s="20" t="s">
        <v>488</v>
      </c>
      <c r="G35" s="20" t="s">
        <v>489</v>
      </c>
      <c r="H35" s="20" t="s">
        <v>475</v>
      </c>
      <c r="I35" s="20" t="s">
        <v>490</v>
      </c>
      <c r="J35" s="20" t="s">
        <v>491</v>
      </c>
      <c r="K35" s="20"/>
      <c r="L35" s="20" t="s">
        <v>492</v>
      </c>
      <c r="M35" s="20"/>
      <c r="N35" s="20"/>
      <c r="O35" s="20" t="s">
        <v>479</v>
      </c>
      <c r="P35" s="12"/>
    </row>
    <row r="36" ht="56" customHeight="1" spans="1:16">
      <c r="A36" s="21">
        <v>29</v>
      </c>
      <c r="B36" s="18" t="s">
        <v>91</v>
      </c>
      <c r="C36" s="18" t="s">
        <v>82</v>
      </c>
      <c r="D36" s="18" t="s">
        <v>493</v>
      </c>
      <c r="E36" s="19">
        <v>180</v>
      </c>
      <c r="F36" s="20" t="s">
        <v>494</v>
      </c>
      <c r="G36" s="20" t="s">
        <v>495</v>
      </c>
      <c r="H36" s="20" t="s">
        <v>496</v>
      </c>
      <c r="I36" s="20" t="s">
        <v>497</v>
      </c>
      <c r="J36" s="20" t="s">
        <v>498</v>
      </c>
      <c r="K36" s="20"/>
      <c r="L36" s="20" t="s">
        <v>478</v>
      </c>
      <c r="M36" s="20"/>
      <c r="N36" s="20"/>
      <c r="O36" s="20" t="s">
        <v>499</v>
      </c>
      <c r="P36" s="12"/>
    </row>
    <row r="37" ht="56" customHeight="1" spans="1:16">
      <c r="A37" s="21">
        <v>30</v>
      </c>
      <c r="B37" s="18" t="s">
        <v>91</v>
      </c>
      <c r="C37" s="18" t="s">
        <v>82</v>
      </c>
      <c r="D37" s="18" t="s">
        <v>500</v>
      </c>
      <c r="E37" s="19">
        <v>798</v>
      </c>
      <c r="F37" s="20" t="s">
        <v>501</v>
      </c>
      <c r="G37" s="20" t="s">
        <v>502</v>
      </c>
      <c r="H37" s="20" t="s">
        <v>503</v>
      </c>
      <c r="I37" s="20" t="s">
        <v>437</v>
      </c>
      <c r="J37" s="20" t="s">
        <v>504</v>
      </c>
      <c r="K37" s="20"/>
      <c r="L37" s="20" t="s">
        <v>478</v>
      </c>
      <c r="M37" s="20"/>
      <c r="N37" s="20"/>
      <c r="O37" s="20" t="s">
        <v>499</v>
      </c>
      <c r="P37" s="12"/>
    </row>
    <row r="38" ht="56" customHeight="1" spans="1:16">
      <c r="A38" s="21">
        <v>31</v>
      </c>
      <c r="B38" s="18" t="s">
        <v>91</v>
      </c>
      <c r="C38" s="18" t="s">
        <v>82</v>
      </c>
      <c r="D38" s="18" t="s">
        <v>505</v>
      </c>
      <c r="E38" s="19">
        <v>15</v>
      </c>
      <c r="F38" s="20" t="s">
        <v>506</v>
      </c>
      <c r="G38" s="20" t="s">
        <v>507</v>
      </c>
      <c r="H38" s="20" t="s">
        <v>508</v>
      </c>
      <c r="I38" s="20" t="s">
        <v>437</v>
      </c>
      <c r="J38" s="20" t="s">
        <v>509</v>
      </c>
      <c r="K38" s="20"/>
      <c r="L38" s="20" t="s">
        <v>478</v>
      </c>
      <c r="M38" s="20"/>
      <c r="N38" s="20"/>
      <c r="O38" s="20" t="s">
        <v>510</v>
      </c>
      <c r="P38" s="12"/>
    </row>
    <row r="39" ht="56" customHeight="1" spans="1:16">
      <c r="A39" s="21">
        <v>32</v>
      </c>
      <c r="B39" s="18" t="s">
        <v>91</v>
      </c>
      <c r="C39" s="18" t="s">
        <v>82</v>
      </c>
      <c r="D39" s="18" t="s">
        <v>511</v>
      </c>
      <c r="E39" s="19">
        <v>90</v>
      </c>
      <c r="F39" s="20" t="s">
        <v>512</v>
      </c>
      <c r="G39" s="20" t="s">
        <v>513</v>
      </c>
      <c r="H39" s="20" t="s">
        <v>514</v>
      </c>
      <c r="I39" s="20" t="s">
        <v>437</v>
      </c>
      <c r="J39" s="20" t="s">
        <v>515</v>
      </c>
      <c r="K39" s="20"/>
      <c r="L39" s="20" t="s">
        <v>516</v>
      </c>
      <c r="M39" s="20"/>
      <c r="N39" s="20"/>
      <c r="O39" s="20" t="s">
        <v>359</v>
      </c>
      <c r="P39" s="12"/>
    </row>
    <row r="40" ht="47" customHeight="1" spans="1:16">
      <c r="A40" s="21">
        <v>33</v>
      </c>
      <c r="B40" s="18" t="s">
        <v>92</v>
      </c>
      <c r="C40" s="18" t="s">
        <v>93</v>
      </c>
      <c r="D40" s="18" t="s">
        <v>342</v>
      </c>
      <c r="E40" s="19">
        <v>0.711723</v>
      </c>
      <c r="F40" s="20" t="s">
        <v>434</v>
      </c>
      <c r="G40" s="20" t="s">
        <v>517</v>
      </c>
      <c r="H40" s="20" t="s">
        <v>518</v>
      </c>
      <c r="I40" s="20" t="s">
        <v>437</v>
      </c>
      <c r="J40" s="20" t="s">
        <v>519</v>
      </c>
      <c r="K40" s="20"/>
      <c r="L40" s="20" t="s">
        <v>439</v>
      </c>
      <c r="M40" s="20"/>
      <c r="N40" s="20"/>
      <c r="O40" s="20" t="s">
        <v>440</v>
      </c>
      <c r="P40" s="12"/>
    </row>
    <row r="41" ht="47" customHeight="1" spans="1:16">
      <c r="A41" s="21">
        <v>34</v>
      </c>
      <c r="B41" s="18" t="s">
        <v>104</v>
      </c>
      <c r="C41" s="18" t="s">
        <v>105</v>
      </c>
      <c r="D41" s="18" t="s">
        <v>520</v>
      </c>
      <c r="E41" s="19">
        <v>11.44</v>
      </c>
      <c r="F41" s="20" t="s">
        <v>521</v>
      </c>
      <c r="G41" s="20" t="s">
        <v>522</v>
      </c>
      <c r="H41" s="20" t="s">
        <v>523</v>
      </c>
      <c r="I41" s="20" t="s">
        <v>524</v>
      </c>
      <c r="J41" s="20" t="s">
        <v>525</v>
      </c>
      <c r="K41" s="20"/>
      <c r="L41" s="20" t="s">
        <v>526</v>
      </c>
      <c r="M41" s="20"/>
      <c r="N41" s="20" t="s">
        <v>527</v>
      </c>
      <c r="O41" s="20" t="s">
        <v>528</v>
      </c>
      <c r="P41" s="12"/>
    </row>
    <row r="42" ht="47" customHeight="1" spans="1:16">
      <c r="A42" s="21">
        <v>35</v>
      </c>
      <c r="B42" s="18" t="s">
        <v>104</v>
      </c>
      <c r="C42" s="18" t="s">
        <v>105</v>
      </c>
      <c r="D42" s="18" t="s">
        <v>350</v>
      </c>
      <c r="E42" s="19">
        <v>1263</v>
      </c>
      <c r="F42" s="20" t="s">
        <v>529</v>
      </c>
      <c r="G42" s="20" t="s">
        <v>530</v>
      </c>
      <c r="H42" s="20" t="s">
        <v>353</v>
      </c>
      <c r="I42" s="20" t="s">
        <v>524</v>
      </c>
      <c r="J42" s="20" t="s">
        <v>525</v>
      </c>
      <c r="K42" s="20" t="s">
        <v>531</v>
      </c>
      <c r="L42" s="20"/>
      <c r="M42" s="20"/>
      <c r="N42" s="20"/>
      <c r="O42" s="20" t="s">
        <v>532</v>
      </c>
      <c r="P42" s="12"/>
    </row>
    <row r="43" ht="47" customHeight="1" spans="1:16">
      <c r="A43" s="21">
        <v>36</v>
      </c>
      <c r="B43" s="18" t="s">
        <v>104</v>
      </c>
      <c r="C43" s="18" t="s">
        <v>105</v>
      </c>
      <c r="D43" s="18" t="s">
        <v>342</v>
      </c>
      <c r="E43" s="19">
        <v>0.36</v>
      </c>
      <c r="F43" s="20" t="s">
        <v>533</v>
      </c>
      <c r="G43" s="20" t="s">
        <v>534</v>
      </c>
      <c r="H43" s="20" t="s">
        <v>535</v>
      </c>
      <c r="I43" s="20" t="s">
        <v>524</v>
      </c>
      <c r="J43" s="20" t="s">
        <v>536</v>
      </c>
      <c r="K43" s="20" t="s">
        <v>537</v>
      </c>
      <c r="L43" s="20"/>
      <c r="M43" s="20"/>
      <c r="N43" s="20"/>
      <c r="O43" s="20" t="s">
        <v>538</v>
      </c>
      <c r="P43" s="12"/>
    </row>
    <row r="44" ht="47" customHeight="1" spans="1:16">
      <c r="A44" s="21">
        <v>37</v>
      </c>
      <c r="B44" s="18" t="s">
        <v>106</v>
      </c>
      <c r="C44" s="18" t="s">
        <v>107</v>
      </c>
      <c r="D44" s="18" t="s">
        <v>342</v>
      </c>
      <c r="E44" s="19">
        <v>0.1</v>
      </c>
      <c r="F44" s="20" t="s">
        <v>539</v>
      </c>
      <c r="G44" s="20" t="s">
        <v>534</v>
      </c>
      <c r="H44" s="20" t="s">
        <v>535</v>
      </c>
      <c r="I44" s="20" t="s">
        <v>540</v>
      </c>
      <c r="J44" s="20" t="s">
        <v>536</v>
      </c>
      <c r="K44" s="20" t="s">
        <v>537</v>
      </c>
      <c r="L44" s="20"/>
      <c r="M44" s="20"/>
      <c r="N44" s="20"/>
      <c r="O44" s="20" t="s">
        <v>541</v>
      </c>
      <c r="P44" s="12"/>
    </row>
    <row r="45" ht="47" customHeight="1" spans="1:16">
      <c r="A45" s="21">
        <v>38</v>
      </c>
      <c r="B45" s="18" t="s">
        <v>106</v>
      </c>
      <c r="C45" s="18" t="s">
        <v>107</v>
      </c>
      <c r="D45" s="18" t="s">
        <v>542</v>
      </c>
      <c r="E45" s="19">
        <v>8.0014</v>
      </c>
      <c r="F45" s="20" t="s">
        <v>543</v>
      </c>
      <c r="G45" s="20" t="s">
        <v>544</v>
      </c>
      <c r="H45" s="20" t="s">
        <v>545</v>
      </c>
      <c r="I45" s="20" t="s">
        <v>546</v>
      </c>
      <c r="J45" s="20" t="s">
        <v>547</v>
      </c>
      <c r="K45" s="20" t="s">
        <v>548</v>
      </c>
      <c r="L45" s="20" t="s">
        <v>549</v>
      </c>
      <c r="M45" s="20"/>
      <c r="N45" s="20" t="s">
        <v>550</v>
      </c>
      <c r="O45" s="20" t="s">
        <v>551</v>
      </c>
      <c r="P45" s="12"/>
    </row>
    <row r="46" ht="47" customHeight="1" spans="1:16">
      <c r="A46" s="21">
        <v>39</v>
      </c>
      <c r="B46" s="18" t="s">
        <v>106</v>
      </c>
      <c r="C46" s="18" t="s">
        <v>107</v>
      </c>
      <c r="D46" s="18" t="s">
        <v>350</v>
      </c>
      <c r="E46" s="19">
        <v>480</v>
      </c>
      <c r="F46" s="20" t="s">
        <v>552</v>
      </c>
      <c r="G46" s="20" t="s">
        <v>553</v>
      </c>
      <c r="H46" s="20" t="s">
        <v>554</v>
      </c>
      <c r="I46" s="20" t="s">
        <v>555</v>
      </c>
      <c r="J46" s="20" t="s">
        <v>556</v>
      </c>
      <c r="K46" s="20" t="s">
        <v>557</v>
      </c>
      <c r="L46" s="20" t="s">
        <v>558</v>
      </c>
      <c r="M46" s="20"/>
      <c r="N46" s="20" t="s">
        <v>559</v>
      </c>
      <c r="O46" s="20" t="s">
        <v>359</v>
      </c>
      <c r="P46" s="12"/>
    </row>
    <row r="47" ht="47" customHeight="1" spans="1:16">
      <c r="A47" s="21">
        <v>40</v>
      </c>
      <c r="B47" s="18" t="s">
        <v>108</v>
      </c>
      <c r="C47" s="18" t="s">
        <v>109</v>
      </c>
      <c r="D47" s="18" t="s">
        <v>350</v>
      </c>
      <c r="E47" s="19">
        <v>820</v>
      </c>
      <c r="F47" s="20" t="s">
        <v>560</v>
      </c>
      <c r="G47" s="20" t="s">
        <v>561</v>
      </c>
      <c r="H47" s="20" t="s">
        <v>562</v>
      </c>
      <c r="I47" s="20" t="s">
        <v>422</v>
      </c>
      <c r="J47" s="20" t="s">
        <v>563</v>
      </c>
      <c r="K47" s="20" t="s">
        <v>564</v>
      </c>
      <c r="L47" s="20" t="s">
        <v>565</v>
      </c>
      <c r="M47" s="20"/>
      <c r="N47" s="20" t="s">
        <v>566</v>
      </c>
      <c r="O47" s="20" t="s">
        <v>567</v>
      </c>
      <c r="P47" s="12"/>
    </row>
    <row r="48" ht="54" customHeight="1" spans="1:16">
      <c r="A48" s="21">
        <v>41</v>
      </c>
      <c r="B48" s="18" t="s">
        <v>108</v>
      </c>
      <c r="C48" s="18" t="s">
        <v>109</v>
      </c>
      <c r="D48" s="18" t="s">
        <v>520</v>
      </c>
      <c r="E48" s="19">
        <v>5.9642</v>
      </c>
      <c r="F48" s="20" t="s">
        <v>568</v>
      </c>
      <c r="G48" s="20" t="s">
        <v>569</v>
      </c>
      <c r="H48" s="20" t="s">
        <v>570</v>
      </c>
      <c r="I48" s="20" t="s">
        <v>571</v>
      </c>
      <c r="J48" s="20" t="s">
        <v>572</v>
      </c>
      <c r="K48" s="20"/>
      <c r="L48" s="20" t="s">
        <v>573</v>
      </c>
      <c r="M48" s="20"/>
      <c r="N48" s="20" t="s">
        <v>574</v>
      </c>
      <c r="O48" s="20" t="s">
        <v>447</v>
      </c>
      <c r="P48" s="12"/>
    </row>
    <row r="49" ht="39" customHeight="1" spans="1:16">
      <c r="A49" s="21">
        <v>42</v>
      </c>
      <c r="B49" s="18" t="s">
        <v>108</v>
      </c>
      <c r="C49" s="18" t="s">
        <v>109</v>
      </c>
      <c r="D49" s="18" t="s">
        <v>342</v>
      </c>
      <c r="E49" s="19">
        <v>0.15</v>
      </c>
      <c r="F49" s="20" t="s">
        <v>575</v>
      </c>
      <c r="G49" s="20" t="s">
        <v>576</v>
      </c>
      <c r="H49" s="20" t="s">
        <v>577</v>
      </c>
      <c r="I49" s="20" t="s">
        <v>578</v>
      </c>
      <c r="J49" s="20" t="s">
        <v>536</v>
      </c>
      <c r="K49" s="20" t="s">
        <v>537</v>
      </c>
      <c r="L49" s="20"/>
      <c r="M49" s="20"/>
      <c r="N49" s="20"/>
      <c r="O49" s="20" t="s">
        <v>579</v>
      </c>
      <c r="P49" s="12"/>
    </row>
    <row r="50" ht="73" customHeight="1" spans="1:16">
      <c r="A50" s="21">
        <v>43</v>
      </c>
      <c r="B50" s="18" t="s">
        <v>110</v>
      </c>
      <c r="C50" s="18" t="s">
        <v>111</v>
      </c>
      <c r="D50" s="18" t="s">
        <v>520</v>
      </c>
      <c r="E50" s="19">
        <v>4.6376</v>
      </c>
      <c r="F50" s="20" t="s">
        <v>580</v>
      </c>
      <c r="G50" s="20" t="s">
        <v>581</v>
      </c>
      <c r="H50" s="20" t="s">
        <v>313</v>
      </c>
      <c r="I50" s="20" t="s">
        <v>582</v>
      </c>
      <c r="J50" s="20" t="s">
        <v>583</v>
      </c>
      <c r="K50" s="20"/>
      <c r="L50" s="20" t="s">
        <v>584</v>
      </c>
      <c r="M50" s="20"/>
      <c r="N50" s="20"/>
      <c r="O50" s="20" t="s">
        <v>585</v>
      </c>
      <c r="P50" s="12"/>
    </row>
    <row r="51" ht="47" customHeight="1" spans="1:16">
      <c r="A51" s="21">
        <v>44</v>
      </c>
      <c r="B51" s="18" t="s">
        <v>110</v>
      </c>
      <c r="C51" s="18" t="s">
        <v>111</v>
      </c>
      <c r="D51" s="18" t="s">
        <v>342</v>
      </c>
      <c r="E51" s="19">
        <v>0.11</v>
      </c>
      <c r="F51" s="20" t="s">
        <v>575</v>
      </c>
      <c r="G51" s="20" t="s">
        <v>586</v>
      </c>
      <c r="H51" s="20" t="s">
        <v>535</v>
      </c>
      <c r="I51" s="20" t="s">
        <v>430</v>
      </c>
      <c r="J51" s="20" t="s">
        <v>536</v>
      </c>
      <c r="K51" s="20" t="s">
        <v>537</v>
      </c>
      <c r="L51" s="20"/>
      <c r="M51" s="20"/>
      <c r="N51" s="20"/>
      <c r="O51" s="20" t="s">
        <v>541</v>
      </c>
      <c r="P51" s="12"/>
    </row>
    <row r="52" ht="70" customHeight="1" spans="1:16">
      <c r="A52" s="21">
        <v>45</v>
      </c>
      <c r="B52" s="18" t="s">
        <v>110</v>
      </c>
      <c r="C52" s="18" t="s">
        <v>111</v>
      </c>
      <c r="D52" s="18" t="s">
        <v>350</v>
      </c>
      <c r="E52" s="19">
        <v>600</v>
      </c>
      <c r="F52" s="20" t="s">
        <v>587</v>
      </c>
      <c r="G52" s="20" t="s">
        <v>588</v>
      </c>
      <c r="H52" s="20" t="s">
        <v>589</v>
      </c>
      <c r="I52" s="20" t="s">
        <v>524</v>
      </c>
      <c r="J52" s="20" t="s">
        <v>525</v>
      </c>
      <c r="K52" s="20"/>
      <c r="L52" s="20" t="s">
        <v>590</v>
      </c>
      <c r="M52" s="20"/>
      <c r="N52" s="20"/>
      <c r="O52" s="20" t="s">
        <v>447</v>
      </c>
      <c r="P52" s="12"/>
    </row>
    <row r="53" ht="135" customHeight="1" spans="1:16">
      <c r="A53" s="21">
        <v>46</v>
      </c>
      <c r="B53" s="18" t="s">
        <v>112</v>
      </c>
      <c r="C53" s="18" t="s">
        <v>113</v>
      </c>
      <c r="D53" s="18" t="s">
        <v>368</v>
      </c>
      <c r="E53" s="19">
        <v>250</v>
      </c>
      <c r="F53" s="20" t="s">
        <v>591</v>
      </c>
      <c r="G53" s="20" t="s">
        <v>592</v>
      </c>
      <c r="H53" s="20" t="s">
        <v>593</v>
      </c>
      <c r="I53" s="20" t="s">
        <v>594</v>
      </c>
      <c r="J53" s="20" t="s">
        <v>595</v>
      </c>
      <c r="K53" s="20"/>
      <c r="L53" s="20"/>
      <c r="M53" s="20"/>
      <c r="N53" s="20" t="s">
        <v>596</v>
      </c>
      <c r="O53" s="20" t="s">
        <v>597</v>
      </c>
      <c r="P53" s="12"/>
    </row>
    <row r="54" ht="39" customHeight="1" spans="1:16">
      <c r="A54" s="21">
        <v>47</v>
      </c>
      <c r="B54" s="18" t="s">
        <v>112</v>
      </c>
      <c r="C54" s="18" t="s">
        <v>113</v>
      </c>
      <c r="D54" s="18" t="s">
        <v>520</v>
      </c>
      <c r="E54" s="19">
        <v>28.402</v>
      </c>
      <c r="F54" s="20" t="s">
        <v>598</v>
      </c>
      <c r="G54" s="20" t="s">
        <v>599</v>
      </c>
      <c r="H54" s="20" t="s">
        <v>600</v>
      </c>
      <c r="I54" s="20" t="s">
        <v>601</v>
      </c>
      <c r="J54" s="20" t="s">
        <v>602</v>
      </c>
      <c r="K54" s="20"/>
      <c r="L54" s="20"/>
      <c r="M54" s="20"/>
      <c r="N54" s="20" t="s">
        <v>603</v>
      </c>
      <c r="O54" s="20" t="s">
        <v>375</v>
      </c>
      <c r="P54" s="12"/>
    </row>
    <row r="55" ht="39" customHeight="1" spans="1:16">
      <c r="A55" s="21">
        <v>48</v>
      </c>
      <c r="B55" s="18" t="s">
        <v>112</v>
      </c>
      <c r="C55" s="18" t="s">
        <v>113</v>
      </c>
      <c r="D55" s="18" t="s">
        <v>342</v>
      </c>
      <c r="E55" s="19">
        <v>0.38</v>
      </c>
      <c r="F55" s="20" t="s">
        <v>604</v>
      </c>
      <c r="G55" s="20" t="s">
        <v>605</v>
      </c>
      <c r="H55" s="20" t="s">
        <v>606</v>
      </c>
      <c r="I55" s="20" t="s">
        <v>601</v>
      </c>
      <c r="J55" s="20" t="s">
        <v>607</v>
      </c>
      <c r="K55" s="20"/>
      <c r="L55" s="20"/>
      <c r="M55" s="20"/>
      <c r="N55" s="20" t="s">
        <v>608</v>
      </c>
      <c r="O55" s="20" t="s">
        <v>375</v>
      </c>
      <c r="P55" s="12"/>
    </row>
    <row r="56" ht="52" customHeight="1" spans="1:16">
      <c r="A56" s="21">
        <v>49</v>
      </c>
      <c r="B56" s="18" t="s">
        <v>112</v>
      </c>
      <c r="C56" s="18" t="s">
        <v>113</v>
      </c>
      <c r="D56" s="18" t="s">
        <v>350</v>
      </c>
      <c r="E56" s="19">
        <v>2660</v>
      </c>
      <c r="F56" s="20" t="s">
        <v>609</v>
      </c>
      <c r="G56" s="20" t="s">
        <v>610</v>
      </c>
      <c r="H56" s="20" t="s">
        <v>611</v>
      </c>
      <c r="I56" s="20" t="s">
        <v>601</v>
      </c>
      <c r="J56" s="20" t="s">
        <v>612</v>
      </c>
      <c r="K56" s="20"/>
      <c r="L56" s="20" t="s">
        <v>613</v>
      </c>
      <c r="M56" s="20"/>
      <c r="N56" s="20" t="s">
        <v>614</v>
      </c>
      <c r="O56" s="20" t="s">
        <v>615</v>
      </c>
      <c r="P56" s="12"/>
    </row>
    <row r="57" ht="148" customHeight="1" spans="1:16">
      <c r="A57" s="21">
        <v>50</v>
      </c>
      <c r="B57" s="18" t="s">
        <v>114</v>
      </c>
      <c r="C57" s="18" t="s">
        <v>115</v>
      </c>
      <c r="D57" s="18" t="s">
        <v>350</v>
      </c>
      <c r="E57" s="19">
        <v>1880</v>
      </c>
      <c r="F57" s="20" t="s">
        <v>616</v>
      </c>
      <c r="G57" s="20" t="s">
        <v>617</v>
      </c>
      <c r="H57" s="20" t="s">
        <v>618</v>
      </c>
      <c r="I57" s="20" t="s">
        <v>497</v>
      </c>
      <c r="J57" s="20" t="s">
        <v>619</v>
      </c>
      <c r="K57" s="20"/>
      <c r="L57" s="20" t="s">
        <v>620</v>
      </c>
      <c r="M57" s="20"/>
      <c r="N57" s="20"/>
      <c r="O57" s="20" t="s">
        <v>621</v>
      </c>
      <c r="P57" s="12"/>
    </row>
    <row r="58" ht="80" customHeight="1" spans="1:16">
      <c r="A58" s="21">
        <v>51</v>
      </c>
      <c r="B58" s="18" t="s">
        <v>114</v>
      </c>
      <c r="C58" s="18" t="s">
        <v>115</v>
      </c>
      <c r="D58" s="18" t="s">
        <v>520</v>
      </c>
      <c r="E58" s="19">
        <v>11.88</v>
      </c>
      <c r="F58" s="20" t="s">
        <v>622</v>
      </c>
      <c r="G58" s="20" t="s">
        <v>623</v>
      </c>
      <c r="H58" s="20" t="s">
        <v>624</v>
      </c>
      <c r="I58" s="20" t="s">
        <v>497</v>
      </c>
      <c r="J58" s="20" t="s">
        <v>625</v>
      </c>
      <c r="K58" s="20"/>
      <c r="L58" s="20" t="s">
        <v>626</v>
      </c>
      <c r="M58" s="20"/>
      <c r="N58" s="20" t="s">
        <v>627</v>
      </c>
      <c r="O58" s="20" t="s">
        <v>628</v>
      </c>
      <c r="P58" s="12"/>
    </row>
    <row r="59" ht="39" customHeight="1" spans="1:16">
      <c r="A59" s="21">
        <v>52</v>
      </c>
      <c r="B59" s="18" t="s">
        <v>114</v>
      </c>
      <c r="C59" s="18" t="s">
        <v>115</v>
      </c>
      <c r="D59" s="18" t="s">
        <v>342</v>
      </c>
      <c r="E59" s="19">
        <v>0.16</v>
      </c>
      <c r="F59" s="20" t="s">
        <v>629</v>
      </c>
      <c r="G59" s="20" t="s">
        <v>630</v>
      </c>
      <c r="H59" s="20" t="s">
        <v>577</v>
      </c>
      <c r="I59" s="20" t="s">
        <v>430</v>
      </c>
      <c r="J59" s="20" t="s">
        <v>536</v>
      </c>
      <c r="K59" s="20" t="s">
        <v>537</v>
      </c>
      <c r="L59" s="20"/>
      <c r="M59" s="20"/>
      <c r="N59" s="20"/>
      <c r="O59" s="20" t="s">
        <v>631</v>
      </c>
      <c r="P59" s="12"/>
    </row>
    <row r="60" ht="46" customHeight="1" spans="1:16">
      <c r="A60" s="21">
        <v>53</v>
      </c>
      <c r="B60" s="18" t="s">
        <v>116</v>
      </c>
      <c r="C60" s="18" t="s">
        <v>117</v>
      </c>
      <c r="D60" s="18" t="s">
        <v>520</v>
      </c>
      <c r="E60" s="19">
        <v>2.4926</v>
      </c>
      <c r="F60" s="20" t="s">
        <v>632</v>
      </c>
      <c r="G60" s="20" t="s">
        <v>633</v>
      </c>
      <c r="H60" s="20" t="s">
        <v>634</v>
      </c>
      <c r="I60" s="20" t="s">
        <v>497</v>
      </c>
      <c r="J60" s="20" t="s">
        <v>635</v>
      </c>
      <c r="K60" s="20"/>
      <c r="L60" s="20" t="s">
        <v>636</v>
      </c>
      <c r="M60" s="20"/>
      <c r="N60" s="20" t="s">
        <v>637</v>
      </c>
      <c r="O60" s="20" t="s">
        <v>638</v>
      </c>
      <c r="P60" s="12"/>
    </row>
    <row r="61" ht="36" customHeight="1" spans="1:16">
      <c r="A61" s="21">
        <v>54</v>
      </c>
      <c r="B61" s="18" t="s">
        <v>116</v>
      </c>
      <c r="C61" s="18" t="s">
        <v>117</v>
      </c>
      <c r="D61" s="18" t="s">
        <v>342</v>
      </c>
      <c r="E61" s="19">
        <v>0.1</v>
      </c>
      <c r="F61" s="20" t="s">
        <v>575</v>
      </c>
      <c r="G61" s="20" t="s">
        <v>639</v>
      </c>
      <c r="H61" s="20" t="s">
        <v>535</v>
      </c>
      <c r="I61" s="20" t="s">
        <v>354</v>
      </c>
      <c r="J61" s="20" t="s">
        <v>536</v>
      </c>
      <c r="K61" s="20" t="s">
        <v>537</v>
      </c>
      <c r="L61" s="20"/>
      <c r="M61" s="20"/>
      <c r="N61" s="20"/>
      <c r="O61" s="20" t="s">
        <v>538</v>
      </c>
      <c r="P61" s="12"/>
    </row>
    <row r="62" ht="47" customHeight="1" spans="1:16">
      <c r="A62" s="21">
        <v>55</v>
      </c>
      <c r="B62" s="18" t="s">
        <v>116</v>
      </c>
      <c r="C62" s="18" t="s">
        <v>117</v>
      </c>
      <c r="D62" s="18" t="s">
        <v>350</v>
      </c>
      <c r="E62" s="19">
        <v>400</v>
      </c>
      <c r="F62" s="20" t="s">
        <v>640</v>
      </c>
      <c r="G62" s="20" t="s">
        <v>641</v>
      </c>
      <c r="H62" s="20" t="s">
        <v>642</v>
      </c>
      <c r="I62" s="20" t="s">
        <v>354</v>
      </c>
      <c r="J62" s="20" t="s">
        <v>643</v>
      </c>
      <c r="K62" s="20" t="s">
        <v>644</v>
      </c>
      <c r="L62" s="20" t="s">
        <v>645</v>
      </c>
      <c r="M62" s="20"/>
      <c r="N62" s="20" t="s">
        <v>646</v>
      </c>
      <c r="O62" s="20" t="s">
        <v>375</v>
      </c>
      <c r="P62" s="12"/>
    </row>
    <row r="63" ht="47" customHeight="1" spans="1:16">
      <c r="A63" s="21">
        <v>56</v>
      </c>
      <c r="B63" s="18" t="s">
        <v>118</v>
      </c>
      <c r="C63" s="18" t="s">
        <v>119</v>
      </c>
      <c r="D63" s="18" t="s">
        <v>520</v>
      </c>
      <c r="E63" s="19">
        <v>30.305</v>
      </c>
      <c r="F63" s="20" t="s">
        <v>647</v>
      </c>
      <c r="G63" s="20" t="s">
        <v>648</v>
      </c>
      <c r="H63" s="20" t="s">
        <v>649</v>
      </c>
      <c r="I63" s="20" t="s">
        <v>437</v>
      </c>
      <c r="J63" s="20" t="s">
        <v>650</v>
      </c>
      <c r="K63" s="20" t="s">
        <v>651</v>
      </c>
      <c r="L63" s="20" t="s">
        <v>652</v>
      </c>
      <c r="M63" s="20" t="s">
        <v>653</v>
      </c>
      <c r="N63" s="20"/>
      <c r="O63" s="20" t="s">
        <v>654</v>
      </c>
      <c r="P63" s="12"/>
    </row>
    <row r="64" ht="66" customHeight="1" spans="1:16">
      <c r="A64" s="21">
        <v>57</v>
      </c>
      <c r="B64" s="18" t="s">
        <v>118</v>
      </c>
      <c r="C64" s="18" t="s">
        <v>119</v>
      </c>
      <c r="D64" s="18" t="s">
        <v>350</v>
      </c>
      <c r="E64" s="19">
        <v>1100</v>
      </c>
      <c r="F64" s="20" t="s">
        <v>655</v>
      </c>
      <c r="G64" s="20" t="s">
        <v>656</v>
      </c>
      <c r="H64" s="20" t="s">
        <v>657</v>
      </c>
      <c r="I64" s="20" t="s">
        <v>437</v>
      </c>
      <c r="J64" s="20" t="s">
        <v>658</v>
      </c>
      <c r="K64" s="20" t="s">
        <v>659</v>
      </c>
      <c r="L64" s="20" t="s">
        <v>660</v>
      </c>
      <c r="M64" s="20" t="s">
        <v>661</v>
      </c>
      <c r="N64" s="20" t="s">
        <v>662</v>
      </c>
      <c r="O64" s="20" t="s">
        <v>359</v>
      </c>
      <c r="P64" s="12"/>
    </row>
    <row r="65" ht="52" customHeight="1" spans="1:16">
      <c r="A65" s="21">
        <v>58</v>
      </c>
      <c r="B65" s="18" t="s">
        <v>118</v>
      </c>
      <c r="C65" s="18" t="s">
        <v>119</v>
      </c>
      <c r="D65" s="18" t="s">
        <v>342</v>
      </c>
      <c r="E65" s="19">
        <v>0.55</v>
      </c>
      <c r="F65" s="20" t="s">
        <v>663</v>
      </c>
      <c r="G65" s="20" t="s">
        <v>664</v>
      </c>
      <c r="H65" s="20" t="s">
        <v>665</v>
      </c>
      <c r="I65" s="20" t="s">
        <v>354</v>
      </c>
      <c r="J65" s="20" t="s">
        <v>666</v>
      </c>
      <c r="K65" s="20" t="s">
        <v>537</v>
      </c>
      <c r="L65" s="20"/>
      <c r="M65" s="20"/>
      <c r="N65" s="20"/>
      <c r="O65" s="20" t="s">
        <v>541</v>
      </c>
      <c r="P65" s="12"/>
    </row>
    <row r="66" customHeight="1" spans="1:16">
      <c r="A66" s="22"/>
      <c r="B66" s="22"/>
      <c r="C66" s="22"/>
      <c r="D66" s="14"/>
      <c r="E66" s="12"/>
      <c r="F66" s="12"/>
      <c r="G66" s="12"/>
      <c r="H66" s="12"/>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503472222222222" right="0.109722222222222" top="0.357638888888889" bottom="0.161111111111111" header="0" footer="0"/>
  <pageSetup paperSize="9" scale="6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5"/>
  <sheetViews>
    <sheetView tabSelected="1" workbookViewId="0">
      <selection activeCell="P19" sqref="P19"/>
    </sheetView>
  </sheetViews>
  <sheetFormatPr defaultColWidth="9" defaultRowHeight="12.75"/>
  <cols>
    <col min="1" max="1" width="5.42857142857143" customWidth="1"/>
    <col min="2" max="2" width="13.8571428571429" customWidth="1"/>
    <col min="3" max="3" width="13.4285714285714" customWidth="1"/>
    <col min="4" max="4" width="10.5714285714286" customWidth="1"/>
    <col min="5" max="5" width="14.7142857142857" customWidth="1"/>
    <col min="6" max="6" width="7.57142857142857" customWidth="1"/>
    <col min="7" max="10" width="4.85714285714286" customWidth="1"/>
    <col min="11" max="14" width="8.14285714285714" customWidth="1"/>
    <col min="15" max="15" width="10.4285714285714" customWidth="1"/>
    <col min="16" max="17" width="9.14285714285714" customWidth="1"/>
    <col min="18" max="23" width="8" customWidth="1"/>
  </cols>
  <sheetData>
    <row r="1" customFormat="1" ht="15" customHeight="1" spans="1:22">
      <c r="B1" s="1"/>
      <c r="C1" s="1"/>
      <c r="D1" s="1"/>
      <c r="E1" s="1"/>
      <c r="F1" s="1"/>
      <c r="G1" s="1"/>
      <c r="H1" s="1"/>
      <c r="I1" s="1"/>
      <c r="J1" s="1"/>
      <c r="K1" s="1"/>
      <c r="L1" s="1"/>
      <c r="M1" s="1"/>
      <c r="N1" s="2" t="s">
        <v>667</v>
      </c>
      <c r="O1" s="2"/>
      <c r="P1" s="1"/>
      <c r="Q1" s="1"/>
      <c r="R1" s="3"/>
      <c r="S1" s="3"/>
      <c r="T1" s="3"/>
    </row>
    <row r="2" customFormat="1" ht="35.25" customHeight="1" spans="1:22">
      <c r="B2" s="4" t="s">
        <v>668</v>
      </c>
      <c r="C2" s="4"/>
      <c r="D2" s="4"/>
      <c r="E2" s="4"/>
      <c r="F2" s="4"/>
      <c r="G2" s="4"/>
      <c r="H2" s="4"/>
      <c r="I2" s="4"/>
      <c r="J2" s="4"/>
      <c r="K2" s="4"/>
      <c r="L2" s="4"/>
      <c r="M2" s="4"/>
      <c r="N2" s="4"/>
      <c r="O2" s="4"/>
      <c r="P2" s="1"/>
      <c r="Q2" s="1"/>
      <c r="R2" s="3"/>
      <c r="S2" s="3"/>
      <c r="T2" s="3"/>
    </row>
    <row r="3" customFormat="1" ht="15" customHeight="1" spans="1:22">
      <c r="B3" s="1"/>
      <c r="C3" s="1"/>
      <c r="D3" s="1"/>
      <c r="E3" s="1"/>
      <c r="F3" s="1"/>
      <c r="G3" s="1"/>
      <c r="H3" s="1"/>
      <c r="I3" s="1"/>
      <c r="J3" s="1"/>
      <c r="K3" s="1"/>
      <c r="L3" s="1"/>
      <c r="M3" s="1"/>
      <c r="N3" s="1"/>
      <c r="O3" s="1"/>
      <c r="P3" s="1"/>
      <c r="Q3" s="1"/>
      <c r="R3" s="3"/>
      <c r="S3" s="3"/>
      <c r="T3" s="3"/>
    </row>
    <row r="4" customFormat="1" ht="18" customHeight="1" spans="1:22">
      <c r="A4" s="5"/>
      <c r="B4" s="1"/>
      <c r="C4" s="1"/>
      <c r="D4" s="1"/>
      <c r="E4" s="1"/>
      <c r="F4" s="1"/>
      <c r="G4" s="1"/>
      <c r="H4" s="1"/>
      <c r="I4" s="1"/>
      <c r="J4" s="1"/>
      <c r="K4" s="1"/>
      <c r="L4" s="1"/>
      <c r="M4" s="1"/>
      <c r="N4" s="1"/>
      <c r="O4" s="6" t="s">
        <v>15</v>
      </c>
      <c r="P4" s="1"/>
      <c r="Q4" s="1"/>
      <c r="R4" s="3"/>
      <c r="S4" s="3"/>
      <c r="T4" s="3"/>
    </row>
    <row r="5" customFormat="1" ht="22.5" customHeight="1" spans="1:22">
      <c r="A5" s="7" t="s">
        <v>288</v>
      </c>
      <c r="B5" s="8" t="s">
        <v>289</v>
      </c>
      <c r="C5" s="8" t="s">
        <v>290</v>
      </c>
      <c r="D5" s="8" t="s">
        <v>291</v>
      </c>
      <c r="E5" s="8" t="s">
        <v>292</v>
      </c>
      <c r="F5" s="8" t="s">
        <v>293</v>
      </c>
      <c r="G5" s="8" t="s">
        <v>294</v>
      </c>
      <c r="H5" s="8" t="s">
        <v>295</v>
      </c>
      <c r="I5" s="8" t="s">
        <v>296</v>
      </c>
      <c r="J5" s="8" t="s">
        <v>297</v>
      </c>
      <c r="K5" s="8" t="s">
        <v>298</v>
      </c>
      <c r="L5" s="8" t="s">
        <v>299</v>
      </c>
      <c r="M5" s="8" t="s">
        <v>300</v>
      </c>
      <c r="N5" s="8" t="s">
        <v>301</v>
      </c>
      <c r="O5" s="8" t="s">
        <v>302</v>
      </c>
      <c r="P5" s="1"/>
      <c r="Q5" s="1"/>
      <c r="R5" s="3"/>
      <c r="S5" s="3"/>
      <c r="T5" s="3"/>
    </row>
    <row r="6" customFormat="1" ht="33.75" customHeight="1" spans="1:22">
      <c r="A6" s="7"/>
      <c r="B6" s="8"/>
      <c r="C6" s="8"/>
      <c r="D6" s="8"/>
      <c r="E6" s="8"/>
      <c r="F6" s="8"/>
      <c r="G6" s="8"/>
      <c r="H6" s="8"/>
      <c r="I6" s="8"/>
      <c r="J6" s="8"/>
      <c r="K6" s="8"/>
      <c r="L6" s="8"/>
      <c r="M6" s="8"/>
      <c r="N6" s="8"/>
      <c r="O6" s="8"/>
      <c r="P6" s="1"/>
      <c r="Q6" s="1"/>
      <c r="R6" s="3"/>
      <c r="S6" s="3"/>
      <c r="T6" s="3"/>
    </row>
    <row r="7" customFormat="1" ht="15" customHeight="1" spans="1:22">
      <c r="A7" s="8" t="s">
        <v>79</v>
      </c>
      <c r="B7" s="8" t="s">
        <v>79</v>
      </c>
      <c r="C7" s="8" t="s">
        <v>79</v>
      </c>
      <c r="D7" s="8" t="s">
        <v>79</v>
      </c>
      <c r="E7" s="8" t="s">
        <v>79</v>
      </c>
      <c r="F7" s="8" t="s">
        <v>79</v>
      </c>
      <c r="G7" s="8" t="s">
        <v>79</v>
      </c>
      <c r="H7" s="8" t="s">
        <v>79</v>
      </c>
      <c r="I7" s="8" t="s">
        <v>79</v>
      </c>
      <c r="J7" s="8" t="s">
        <v>79</v>
      </c>
      <c r="K7" s="8" t="s">
        <v>79</v>
      </c>
      <c r="L7" s="8" t="s">
        <v>79</v>
      </c>
      <c r="M7" s="8" t="s">
        <v>79</v>
      </c>
      <c r="N7" s="8" t="s">
        <v>79</v>
      </c>
      <c r="O7" s="8" t="s">
        <v>79</v>
      </c>
      <c r="P7" s="1"/>
      <c r="Q7" s="1"/>
      <c r="R7" s="3"/>
      <c r="S7" s="3"/>
      <c r="T7" s="3"/>
    </row>
    <row r="8" customFormat="1" ht="15" customHeight="1" spans="1:22">
      <c r="B8" s="9"/>
      <c r="C8" s="9"/>
      <c r="D8" s="9"/>
      <c r="E8" s="9"/>
      <c r="F8" s="9"/>
      <c r="G8" s="9"/>
      <c r="H8" s="9"/>
      <c r="I8" s="9"/>
      <c r="J8" s="9"/>
      <c r="K8" s="9"/>
      <c r="L8" s="9"/>
      <c r="M8" s="9"/>
      <c r="N8" s="9"/>
      <c r="O8" s="9"/>
      <c r="P8" s="1"/>
      <c r="Q8" s="1"/>
      <c r="R8" s="3"/>
      <c r="S8" s="3"/>
      <c r="T8" s="3"/>
      <c r="U8" s="3"/>
      <c r="V8" s="3"/>
    </row>
    <row r="9" customFormat="1" ht="15" customHeight="1" spans="1:22">
      <c r="B9" s="9"/>
      <c r="C9" s="9"/>
      <c r="D9" s="9"/>
      <c r="E9" s="9"/>
      <c r="F9" s="9"/>
      <c r="G9" s="9"/>
      <c r="H9" s="9"/>
      <c r="I9" s="9"/>
      <c r="J9" s="9"/>
      <c r="K9" s="9"/>
      <c r="L9" s="9"/>
      <c r="M9" s="9"/>
      <c r="N9" s="9"/>
      <c r="O9" s="9"/>
      <c r="P9" s="1"/>
      <c r="Q9" s="1"/>
      <c r="R9" s="3"/>
      <c r="S9" s="3"/>
      <c r="T9" s="3"/>
      <c r="U9" s="3"/>
      <c r="V9" s="3"/>
    </row>
    <row r="10" customFormat="1" ht="15" customHeight="1" spans="1:22">
      <c r="B10" s="9"/>
      <c r="C10" s="9"/>
      <c r="D10" s="9"/>
      <c r="E10" s="9"/>
      <c r="F10" s="9"/>
      <c r="G10" s="9"/>
      <c r="H10" s="9"/>
      <c r="I10" s="9"/>
      <c r="J10" s="9"/>
      <c r="K10" s="9"/>
      <c r="L10" s="9"/>
      <c r="M10" s="9"/>
      <c r="N10" s="9"/>
      <c r="O10" s="9"/>
      <c r="P10" s="1"/>
      <c r="Q10" s="1"/>
      <c r="R10" s="3"/>
      <c r="S10" s="3"/>
      <c r="T10" s="3"/>
      <c r="U10" s="3"/>
      <c r="V10" s="3"/>
    </row>
    <row r="11" customFormat="1" ht="15" customHeight="1" spans="1:22">
      <c r="B11" s="9"/>
      <c r="C11" s="9"/>
      <c r="D11" s="9"/>
      <c r="E11" s="9"/>
      <c r="F11" s="9"/>
      <c r="G11" s="9"/>
      <c r="H11" s="9"/>
      <c r="I11" s="9"/>
      <c r="J11" s="9"/>
      <c r="K11" s="9"/>
      <c r="L11" s="9"/>
      <c r="M11" s="9"/>
      <c r="N11" s="9"/>
      <c r="O11" s="9"/>
      <c r="P11" s="1"/>
      <c r="Q11" s="1"/>
      <c r="R11" s="3"/>
      <c r="S11" s="3"/>
      <c r="T11" s="3"/>
      <c r="U11" s="3"/>
      <c r="V11" s="3"/>
    </row>
    <row r="12" customFormat="1" ht="15" customHeight="1" spans="1:22">
      <c r="B12" s="9"/>
      <c r="C12" s="9"/>
      <c r="D12" s="9"/>
      <c r="E12" s="9"/>
      <c r="F12" s="9"/>
      <c r="G12" s="9"/>
      <c r="H12" s="9"/>
      <c r="I12" s="9"/>
      <c r="J12" s="9"/>
      <c r="K12" s="9"/>
      <c r="L12" s="9"/>
      <c r="M12" s="9"/>
      <c r="N12" s="9"/>
      <c r="O12" s="9"/>
      <c r="P12" s="1"/>
      <c r="Q12" s="1"/>
      <c r="R12" s="3"/>
      <c r="S12" s="3"/>
      <c r="T12" s="3"/>
      <c r="U12" s="3"/>
      <c r="V12" s="3"/>
    </row>
    <row r="13" customFormat="1" ht="15" customHeight="1" spans="1:22">
      <c r="B13" s="9"/>
      <c r="C13" s="9"/>
      <c r="D13" s="9"/>
      <c r="E13" s="9"/>
      <c r="F13" s="9"/>
      <c r="G13" s="9"/>
      <c r="H13" s="9"/>
      <c r="I13" s="9"/>
      <c r="J13" s="9"/>
      <c r="K13" s="9"/>
      <c r="L13" s="9"/>
      <c r="M13" s="9"/>
      <c r="N13" s="9"/>
      <c r="O13" s="9"/>
      <c r="P13" s="1"/>
      <c r="Q13" s="1"/>
      <c r="R13" s="3"/>
      <c r="S13" s="3"/>
      <c r="T13" s="3"/>
      <c r="U13" s="3"/>
      <c r="V13" s="3"/>
    </row>
    <row r="14" customFormat="1" ht="15" customHeight="1" spans="1:22">
      <c r="B14" s="9"/>
      <c r="C14" s="9"/>
      <c r="D14" s="9"/>
      <c r="E14" s="9"/>
      <c r="F14" s="9"/>
      <c r="G14" s="9"/>
      <c r="H14" s="9"/>
      <c r="I14" s="9"/>
      <c r="J14" s="9"/>
      <c r="K14" s="9"/>
      <c r="L14" s="9"/>
      <c r="M14" s="9"/>
      <c r="N14" s="9"/>
      <c r="O14" s="9"/>
      <c r="P14" s="1"/>
      <c r="Q14" s="1"/>
      <c r="R14" s="3"/>
      <c r="S14" s="3"/>
      <c r="T14" s="3"/>
      <c r="U14" s="3"/>
      <c r="V14" s="3"/>
    </row>
    <row r="15" customFormat="1" ht="15" customHeight="1" spans="1:22">
      <c r="B15" s="9"/>
      <c r="C15" s="9"/>
      <c r="D15" s="9"/>
      <c r="E15" s="9"/>
      <c r="F15" s="9"/>
      <c r="G15" s="9"/>
      <c r="H15" s="9"/>
      <c r="I15" s="9"/>
      <c r="J15" s="9"/>
      <c r="K15" s="9"/>
      <c r="L15" s="9"/>
      <c r="M15" s="9"/>
      <c r="N15" s="9"/>
      <c r="O15" s="9"/>
      <c r="P15" s="1"/>
      <c r="Q15" s="1"/>
      <c r="R15" s="3"/>
      <c r="S15" s="3"/>
      <c r="T15" s="3"/>
      <c r="U15" s="3"/>
      <c r="V15" s="3"/>
    </row>
    <row r="16" customFormat="1" ht="15" customHeight="1" spans="1:22">
      <c r="B16" s="9"/>
      <c r="C16" s="9"/>
      <c r="D16" s="9"/>
      <c r="E16" s="9"/>
      <c r="F16" s="9"/>
      <c r="G16" s="9"/>
      <c r="H16" s="9"/>
      <c r="I16" s="9"/>
      <c r="J16" s="9"/>
      <c r="K16" s="9"/>
      <c r="L16" s="9"/>
      <c r="M16" s="9"/>
      <c r="N16" s="9"/>
      <c r="O16" s="9"/>
      <c r="P16" s="1"/>
      <c r="Q16" s="1"/>
      <c r="R16" s="3"/>
      <c r="S16" s="3"/>
      <c r="T16" s="3"/>
      <c r="U16" s="3"/>
      <c r="V16" s="3"/>
    </row>
    <row r="17" customFormat="1" ht="15" customHeight="1" spans="2:22">
      <c r="B17" s="9"/>
      <c r="C17" s="9"/>
      <c r="D17" s="9"/>
      <c r="E17" s="9"/>
      <c r="F17" s="9"/>
      <c r="G17" s="9"/>
      <c r="H17" s="9"/>
      <c r="I17" s="9"/>
      <c r="J17" s="9"/>
      <c r="K17" s="9"/>
      <c r="L17" s="9"/>
      <c r="M17" s="9"/>
      <c r="N17" s="9"/>
      <c r="O17" s="9"/>
      <c r="P17" s="1"/>
      <c r="Q17" s="1"/>
      <c r="R17" s="3"/>
      <c r="S17" s="3"/>
      <c r="T17" s="3"/>
      <c r="U17" s="3"/>
      <c r="V17" s="3"/>
    </row>
    <row r="18" customFormat="1" ht="15" customHeight="1" spans="2:22">
      <c r="B18" s="9"/>
      <c r="C18" s="9"/>
      <c r="D18" s="9"/>
      <c r="E18" s="9"/>
      <c r="F18" s="9"/>
      <c r="G18" s="9"/>
      <c r="H18" s="9"/>
      <c r="I18" s="9"/>
      <c r="J18" s="9"/>
      <c r="K18" s="9"/>
      <c r="L18" s="9"/>
      <c r="M18" s="9"/>
      <c r="N18" s="9"/>
      <c r="O18" s="9"/>
      <c r="P18" s="1"/>
      <c r="Q18" s="1"/>
      <c r="R18" s="3"/>
      <c r="S18" s="3"/>
      <c r="T18" s="3"/>
      <c r="U18" s="3"/>
      <c r="V18" s="3"/>
    </row>
    <row r="19" customFormat="1" ht="15" customHeight="1" spans="2:22">
      <c r="B19" s="9"/>
      <c r="C19" s="9"/>
      <c r="D19" s="9"/>
      <c r="E19" s="9"/>
      <c r="F19" s="9"/>
      <c r="G19" s="9"/>
      <c r="H19" s="9"/>
      <c r="I19" s="9"/>
      <c r="J19" s="9"/>
      <c r="K19" s="9"/>
      <c r="L19" s="9"/>
      <c r="M19" s="9"/>
      <c r="N19" s="9"/>
      <c r="O19" s="9"/>
      <c r="P19" s="1"/>
      <c r="Q19" s="1"/>
      <c r="R19" s="3"/>
      <c r="S19" s="3"/>
      <c r="T19" s="3"/>
      <c r="U19" s="3"/>
      <c r="V19" s="3"/>
    </row>
    <row r="20" customFormat="1" ht="15" customHeight="1" spans="2:22">
      <c r="B20" s="9"/>
      <c r="C20" s="9"/>
      <c r="D20" s="9"/>
      <c r="E20" s="9"/>
      <c r="F20" s="9"/>
      <c r="G20" s="9"/>
      <c r="H20" s="9"/>
      <c r="I20" s="9"/>
      <c r="J20" s="9"/>
      <c r="K20" s="9"/>
      <c r="L20" s="9"/>
      <c r="M20" s="9"/>
      <c r="N20" s="9"/>
      <c r="O20" s="9"/>
      <c r="P20" s="1"/>
      <c r="Q20" s="1"/>
      <c r="R20" s="3"/>
      <c r="S20" s="3"/>
      <c r="T20" s="3"/>
      <c r="U20" s="3"/>
      <c r="V20" s="3"/>
    </row>
    <row r="21" customFormat="1" ht="15" customHeight="1" spans="2:22">
      <c r="B21" s="9"/>
      <c r="C21" s="9"/>
      <c r="D21" s="9"/>
      <c r="E21" s="9"/>
      <c r="F21" s="9"/>
      <c r="G21" s="9"/>
      <c r="H21" s="9"/>
      <c r="I21" s="9"/>
      <c r="J21" s="9"/>
      <c r="K21" s="9"/>
      <c r="L21" s="9"/>
      <c r="M21" s="9"/>
      <c r="N21" s="9"/>
      <c r="O21" s="9"/>
      <c r="P21" s="1"/>
      <c r="Q21" s="1"/>
      <c r="R21" s="3"/>
      <c r="S21" s="3"/>
      <c r="T21" s="3"/>
      <c r="U21" s="3"/>
      <c r="V21" s="3"/>
    </row>
    <row r="22" customFormat="1" ht="15" customHeight="1" spans="2:22">
      <c r="B22" s="9"/>
      <c r="C22" s="9"/>
      <c r="D22" s="9"/>
      <c r="E22" s="9"/>
      <c r="F22" s="9"/>
      <c r="G22" s="9"/>
      <c r="H22" s="9"/>
      <c r="I22" s="9"/>
      <c r="J22" s="9"/>
      <c r="K22" s="9"/>
      <c r="L22" s="9"/>
      <c r="M22" s="9"/>
      <c r="N22" s="9"/>
      <c r="O22" s="9"/>
      <c r="P22" s="1"/>
      <c r="Q22" s="1"/>
      <c r="R22" s="3"/>
      <c r="S22" s="3"/>
      <c r="T22" s="3"/>
      <c r="U22" s="3"/>
      <c r="V22" s="3"/>
    </row>
    <row r="23" customFormat="1" ht="15" customHeight="1" spans="2:22">
      <c r="B23" s="9"/>
      <c r="C23" s="9"/>
      <c r="D23" s="9"/>
      <c r="E23" s="9"/>
      <c r="F23" s="9"/>
      <c r="G23" s="9"/>
      <c r="H23" s="9"/>
      <c r="I23" s="9"/>
      <c r="J23" s="9"/>
      <c r="K23" s="9"/>
      <c r="L23" s="9"/>
      <c r="M23" s="9"/>
      <c r="N23" s="9"/>
      <c r="O23" s="9"/>
      <c r="P23" s="1"/>
      <c r="Q23" s="1"/>
      <c r="R23" s="3"/>
      <c r="S23" s="3"/>
      <c r="T23" s="3"/>
      <c r="U23" s="3"/>
      <c r="V23" s="3"/>
    </row>
    <row r="24" customFormat="1" ht="15" customHeight="1" spans="2:22">
      <c r="B24" s="9"/>
      <c r="C24" s="9"/>
      <c r="D24" s="9"/>
      <c r="E24" s="9"/>
      <c r="F24" s="9"/>
      <c r="G24" s="9"/>
      <c r="H24" s="9"/>
      <c r="I24" s="9"/>
      <c r="J24" s="9"/>
      <c r="K24" s="9"/>
      <c r="L24" s="9"/>
      <c r="M24" s="9"/>
      <c r="N24" s="9"/>
      <c r="O24" s="9"/>
      <c r="P24" s="1"/>
      <c r="Q24" s="1"/>
      <c r="R24" s="3"/>
      <c r="S24" s="3"/>
      <c r="T24" s="3"/>
      <c r="U24" s="3"/>
      <c r="V24" s="3"/>
    </row>
    <row r="25" customFormat="1" ht="15" customHeight="1" spans="2:22">
      <c r="B25" s="9"/>
      <c r="C25" s="9"/>
      <c r="D25" s="9"/>
      <c r="E25" s="9"/>
      <c r="F25" s="9"/>
      <c r="G25" s="9"/>
      <c r="H25" s="9"/>
      <c r="I25" s="9"/>
      <c r="J25" s="9"/>
      <c r="K25" s="9"/>
      <c r="L25" s="9"/>
      <c r="M25" s="9"/>
      <c r="N25" s="9"/>
      <c r="O25" s="9"/>
      <c r="P25" s="1"/>
      <c r="Q25" s="1"/>
      <c r="R25" s="3"/>
      <c r="S25" s="3"/>
      <c r="T25" s="3"/>
      <c r="U25" s="3"/>
      <c r="V25" s="3"/>
    </row>
    <row r="26" customFormat="1" ht="15" customHeight="1" spans="2:22">
      <c r="B26" s="9"/>
      <c r="C26" s="9"/>
      <c r="D26" s="9"/>
      <c r="E26" s="9"/>
      <c r="F26" s="9"/>
      <c r="G26" s="9"/>
      <c r="H26" s="9"/>
      <c r="I26" s="9"/>
      <c r="J26" s="9"/>
      <c r="K26" s="9"/>
      <c r="L26" s="9"/>
      <c r="M26" s="9"/>
      <c r="N26" s="9"/>
      <c r="O26" s="9"/>
      <c r="P26" s="1"/>
      <c r="Q26" s="1"/>
      <c r="R26" s="3"/>
      <c r="S26" s="3"/>
      <c r="T26" s="3"/>
      <c r="U26" s="3"/>
      <c r="V26" s="3"/>
    </row>
    <row r="27" customFormat="1" ht="15" customHeight="1" spans="2:22">
      <c r="B27" s="9"/>
      <c r="C27" s="9"/>
      <c r="D27" s="9"/>
      <c r="E27" s="9"/>
      <c r="F27" s="9"/>
      <c r="G27" s="9"/>
      <c r="H27" s="9"/>
      <c r="I27" s="9"/>
      <c r="J27" s="9"/>
      <c r="K27" s="9"/>
      <c r="L27" s="9"/>
      <c r="M27" s="9"/>
      <c r="N27" s="9"/>
      <c r="O27" s="9"/>
      <c r="P27" s="1"/>
      <c r="Q27" s="1"/>
      <c r="R27" s="3"/>
      <c r="S27" s="3"/>
      <c r="T27" s="3"/>
      <c r="U27" s="3"/>
      <c r="V27" s="3"/>
    </row>
    <row r="28" customFormat="1" ht="15" customHeight="1" spans="2:22">
      <c r="B28" s="9"/>
      <c r="C28" s="9"/>
      <c r="D28" s="9"/>
      <c r="E28" s="9"/>
      <c r="F28" s="9"/>
      <c r="G28" s="9"/>
      <c r="H28" s="9"/>
      <c r="I28" s="9"/>
      <c r="J28" s="9"/>
      <c r="K28" s="9"/>
      <c r="L28" s="9"/>
      <c r="M28" s="9"/>
      <c r="N28" s="9"/>
      <c r="O28" s="9"/>
      <c r="P28" s="1"/>
      <c r="Q28" s="1"/>
      <c r="R28" s="3"/>
      <c r="S28" s="3"/>
      <c r="T28" s="3"/>
      <c r="U28" s="3"/>
      <c r="V28" s="3"/>
    </row>
    <row r="29" customFormat="1" ht="15" customHeight="1" spans="2:22">
      <c r="B29" s="9"/>
      <c r="C29" s="9"/>
      <c r="D29" s="9"/>
      <c r="E29" s="9"/>
      <c r="F29" s="9"/>
      <c r="G29" s="9"/>
      <c r="H29" s="9"/>
      <c r="I29" s="9"/>
      <c r="J29" s="9"/>
      <c r="K29" s="9"/>
      <c r="L29" s="9"/>
      <c r="M29" s="9"/>
      <c r="N29" s="9"/>
      <c r="O29" s="9"/>
      <c r="P29" s="1"/>
      <c r="Q29" s="1"/>
      <c r="R29" s="3"/>
      <c r="S29" s="3"/>
      <c r="T29" s="3"/>
      <c r="U29" s="3"/>
      <c r="V29" s="3"/>
    </row>
    <row r="30" customFormat="1" ht="15" customHeight="1" spans="2:22">
      <c r="B30" s="9"/>
      <c r="C30" s="9"/>
      <c r="D30" s="9"/>
      <c r="E30" s="9"/>
      <c r="F30" s="9"/>
      <c r="G30" s="9"/>
      <c r="H30" s="9"/>
      <c r="I30" s="9"/>
      <c r="J30" s="9"/>
      <c r="K30" s="9"/>
      <c r="L30" s="9"/>
      <c r="M30" s="9"/>
      <c r="N30" s="9"/>
      <c r="O30" s="9"/>
      <c r="P30" s="1"/>
      <c r="Q30" s="1"/>
      <c r="R30" s="3"/>
      <c r="S30" s="3"/>
      <c r="T30" s="3"/>
      <c r="U30" s="3"/>
      <c r="V30" s="3"/>
    </row>
    <row r="31" customFormat="1" ht="15" customHeight="1" spans="2:22">
      <c r="B31" s="9"/>
      <c r="C31" s="9"/>
      <c r="D31" s="9"/>
      <c r="E31" s="9"/>
      <c r="F31" s="9"/>
      <c r="G31" s="9"/>
      <c r="H31" s="9"/>
      <c r="I31" s="9"/>
      <c r="J31" s="9"/>
      <c r="K31" s="9"/>
      <c r="L31" s="9"/>
      <c r="M31" s="9"/>
      <c r="N31" s="9"/>
      <c r="O31" s="9"/>
      <c r="P31" s="1"/>
      <c r="Q31" s="1"/>
      <c r="R31" s="3"/>
      <c r="S31" s="3"/>
      <c r="T31" s="3"/>
      <c r="U31" s="3"/>
      <c r="V31" s="3"/>
    </row>
    <row r="32" customFormat="1" ht="15" customHeight="1" spans="2:22">
      <c r="B32" s="9"/>
      <c r="C32" s="9"/>
      <c r="D32" s="9"/>
      <c r="E32" s="9"/>
      <c r="F32" s="9"/>
      <c r="G32" s="9"/>
      <c r="H32" s="9"/>
      <c r="I32" s="9"/>
      <c r="J32" s="9"/>
      <c r="K32" s="9"/>
      <c r="L32" s="9"/>
      <c r="M32" s="9"/>
      <c r="N32" s="9"/>
      <c r="O32" s="9"/>
      <c r="P32" s="1"/>
      <c r="Q32" s="1"/>
      <c r="R32" s="3"/>
      <c r="S32" s="3"/>
      <c r="T32" s="3"/>
      <c r="U32" s="3"/>
      <c r="V32" s="3"/>
    </row>
    <row r="33" customFormat="1" ht="15" customHeight="1" spans="2:22">
      <c r="B33" s="9"/>
      <c r="C33" s="9"/>
      <c r="D33" s="9"/>
      <c r="E33" s="9"/>
      <c r="F33" s="9"/>
      <c r="G33" s="9"/>
      <c r="H33" s="9"/>
      <c r="I33" s="9"/>
      <c r="J33" s="9"/>
      <c r="K33" s="9"/>
      <c r="L33" s="9"/>
      <c r="M33" s="9"/>
      <c r="N33" s="9"/>
      <c r="O33" s="9"/>
      <c r="P33" s="1"/>
      <c r="Q33" s="1"/>
      <c r="R33" s="3"/>
      <c r="S33" s="3"/>
      <c r="T33" s="3"/>
      <c r="U33" s="3"/>
      <c r="V33" s="3"/>
    </row>
    <row r="34" customFormat="1" ht="15" customHeight="1" spans="2:22">
      <c r="B34" s="9"/>
      <c r="C34" s="9"/>
      <c r="D34" s="9"/>
      <c r="E34" s="9"/>
      <c r="F34" s="9"/>
      <c r="G34" s="9"/>
      <c r="H34" s="9"/>
      <c r="I34" s="9"/>
      <c r="J34" s="9"/>
      <c r="K34" s="9"/>
      <c r="L34" s="9"/>
      <c r="M34" s="9"/>
      <c r="N34" s="9"/>
      <c r="O34" s="9"/>
      <c r="P34" s="1"/>
      <c r="Q34" s="1"/>
      <c r="R34" s="3"/>
      <c r="S34" s="3"/>
      <c r="T34" s="3"/>
      <c r="U34" s="3"/>
      <c r="V34" s="3"/>
    </row>
    <row r="35" customFormat="1" ht="15" customHeight="1" spans="2:22">
      <c r="B35" s="9"/>
      <c r="C35" s="9"/>
      <c r="D35" s="9"/>
      <c r="E35" s="9"/>
      <c r="F35" s="9"/>
      <c r="G35" s="9"/>
      <c r="H35" s="9"/>
      <c r="I35" s="9"/>
      <c r="J35" s="9"/>
      <c r="K35" s="9"/>
      <c r="L35" s="9"/>
      <c r="M35" s="9"/>
      <c r="N35" s="9"/>
      <c r="O35" s="9"/>
      <c r="P35" s="1"/>
      <c r="Q35" s="1"/>
      <c r="R35" s="3"/>
      <c r="S35" s="3"/>
      <c r="T35" s="3"/>
      <c r="U35" s="3"/>
      <c r="V35" s="3"/>
    </row>
  </sheetData>
  <mergeCells count="17">
    <mergeCell ref="N1:O1"/>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700694444444445" right="0.700694444444445" top="1.34236111111111"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3"/>
  <sheetViews>
    <sheetView showGridLines="0" workbookViewId="0">
      <selection activeCell="H9" sqref="H9"/>
    </sheetView>
  </sheetViews>
  <sheetFormatPr defaultColWidth="9" defaultRowHeight="12.75" outlineLevelCol="4"/>
  <cols>
    <col min="1" max="2" width="9.14285714285714" customWidth="1"/>
    <col min="3" max="3" width="80.5714285714286" customWidth="1"/>
    <col min="4" max="6" width="8" customWidth="1"/>
  </cols>
  <sheetData>
    <row r="1" customHeight="1"/>
    <row r="2" ht="22.5" customHeight="1" spans="3:5">
      <c r="C2" s="4" t="s">
        <v>1</v>
      </c>
      <c r="D2" s="3"/>
      <c r="E2" s="3"/>
    </row>
    <row r="3" ht="32.25" customHeight="1" spans="3:5">
      <c r="C3" s="67" t="s">
        <v>2</v>
      </c>
      <c r="D3" s="3"/>
      <c r="E3" s="3"/>
    </row>
    <row r="4" ht="32.25" customHeight="1" spans="3:5">
      <c r="C4" s="67" t="s">
        <v>3</v>
      </c>
      <c r="D4" s="3"/>
      <c r="E4" s="3"/>
    </row>
    <row r="5" ht="32.25" customHeight="1" spans="3:5">
      <c r="C5" s="67" t="s">
        <v>4</v>
      </c>
      <c r="D5" s="3"/>
      <c r="E5" s="3"/>
    </row>
    <row r="6" ht="32.25" customHeight="1" spans="3:5">
      <c r="C6" s="67" t="s">
        <v>5</v>
      </c>
      <c r="D6" s="3"/>
      <c r="E6" s="3"/>
    </row>
    <row r="7" ht="32.25" customHeight="1" spans="3:5">
      <c r="C7" s="67" t="s">
        <v>6</v>
      </c>
      <c r="D7" s="3"/>
      <c r="E7" s="3"/>
    </row>
    <row r="8" ht="32.25" customHeight="1" spans="3:5">
      <c r="C8" s="67" t="s">
        <v>7</v>
      </c>
      <c r="D8" s="3"/>
      <c r="E8" s="3"/>
    </row>
    <row r="9" ht="32.25" customHeight="1" spans="3:5">
      <c r="C9" s="67" t="s">
        <v>8</v>
      </c>
      <c r="D9" s="3"/>
      <c r="E9" s="3"/>
    </row>
    <row r="10" ht="32.25" customHeight="1" spans="3:5">
      <c r="C10" s="67" t="s">
        <v>9</v>
      </c>
      <c r="D10" s="3"/>
      <c r="E10" s="3"/>
    </row>
    <row r="11" ht="32.25" customHeight="1" spans="3:5">
      <c r="C11" s="67" t="s">
        <v>10</v>
      </c>
      <c r="D11" s="3"/>
      <c r="E11" s="3"/>
    </row>
    <row r="12" ht="32.25" customHeight="1" spans="3:5">
      <c r="C12" s="67" t="s">
        <v>11</v>
      </c>
      <c r="D12" s="3"/>
      <c r="E12" s="3"/>
    </row>
    <row r="13" ht="32.25" customHeight="1" spans="3:5">
      <c r="C13" s="67" t="s">
        <v>12</v>
      </c>
      <c r="D13" s="3"/>
      <c r="E13" s="3"/>
    </row>
  </sheetData>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5"/>
  <sheetViews>
    <sheetView showGridLines="0" workbookViewId="0">
      <selection activeCell="B8" sqref="B8:B10"/>
    </sheetView>
  </sheetViews>
  <sheetFormatPr defaultColWidth="9" defaultRowHeight="12.75"/>
  <cols>
    <col min="1" max="1" width="34.8571428571429" customWidth="1"/>
    <col min="2" max="2" width="24.1428571428571" customWidth="1"/>
    <col min="3" max="3" width="36.4285714285714" customWidth="1"/>
    <col min="4" max="4" width="23.1428571428571" customWidth="1"/>
    <col min="5" max="41" width="9.14285714285714" customWidth="1"/>
    <col min="42" max="44" width="8" customWidth="1"/>
  </cols>
  <sheetData>
    <row r="1" ht="15" customHeight="1" spans="1:12">
      <c r="A1" s="63"/>
      <c r="B1" s="3"/>
      <c r="C1" s="3"/>
      <c r="D1" s="24" t="s">
        <v>13</v>
      </c>
      <c r="E1" s="1"/>
      <c r="F1" s="1"/>
      <c r="G1" s="1"/>
      <c r="H1" s="1"/>
      <c r="I1" s="1"/>
      <c r="J1" s="64"/>
      <c r="K1" s="3"/>
      <c r="L1" s="3"/>
    </row>
    <row r="2" ht="25.5" customHeight="1" spans="1:12">
      <c r="A2" s="4" t="s">
        <v>14</v>
      </c>
      <c r="B2" s="4"/>
      <c r="C2" s="4"/>
      <c r="D2" s="4"/>
      <c r="E2" s="1"/>
      <c r="F2" s="1"/>
      <c r="G2" s="1"/>
      <c r="H2" s="1"/>
      <c r="I2" s="1"/>
      <c r="J2" s="64"/>
      <c r="K2" s="3"/>
      <c r="L2" s="3"/>
    </row>
    <row r="3" ht="15" customHeight="1" spans="1:12">
      <c r="A3" s="5"/>
      <c r="B3" s="5"/>
      <c r="C3" s="5"/>
      <c r="D3" s="24" t="s">
        <v>15</v>
      </c>
      <c r="E3" s="1"/>
      <c r="F3" s="1"/>
      <c r="G3" s="1"/>
      <c r="H3" s="1"/>
      <c r="I3" s="1"/>
      <c r="J3" s="64"/>
      <c r="K3" s="3"/>
      <c r="L3" s="3"/>
    </row>
    <row r="4" ht="16.5" customHeight="1" spans="1:12">
      <c r="A4" s="7" t="s">
        <v>16</v>
      </c>
      <c r="B4" s="7"/>
      <c r="C4" s="34" t="s">
        <v>17</v>
      </c>
      <c r="D4" s="36"/>
      <c r="E4" s="1"/>
      <c r="F4" s="1"/>
      <c r="G4" s="1"/>
      <c r="H4" s="1"/>
      <c r="I4" s="1"/>
      <c r="J4" s="64"/>
      <c r="K4" s="3"/>
      <c r="L4" s="3"/>
    </row>
    <row r="5" ht="16.5" customHeight="1" spans="1:12">
      <c r="A5" s="7" t="s">
        <v>18</v>
      </c>
      <c r="B5" s="7" t="s">
        <v>19</v>
      </c>
      <c r="C5" s="7" t="s">
        <v>20</v>
      </c>
      <c r="D5" s="7" t="s">
        <v>19</v>
      </c>
      <c r="E5" s="1"/>
      <c r="F5" s="1"/>
      <c r="G5" s="1"/>
      <c r="H5" s="1"/>
      <c r="I5" s="1"/>
      <c r="J5" s="64"/>
      <c r="K5" s="3"/>
      <c r="L5" s="3"/>
    </row>
    <row r="6" ht="16.5" customHeight="1" spans="1:12">
      <c r="A6" s="27" t="s">
        <v>21</v>
      </c>
      <c r="B6" s="28">
        <f>7490.285258+1630.27</f>
        <v>9120.555258</v>
      </c>
      <c r="C6" s="27" t="s">
        <v>22</v>
      </c>
      <c r="D6" s="28"/>
      <c r="E6" s="1"/>
      <c r="F6" s="1"/>
      <c r="G6" s="1"/>
      <c r="H6" s="1"/>
      <c r="I6" s="1"/>
      <c r="J6" s="64"/>
      <c r="K6" s="3"/>
      <c r="L6" s="3"/>
    </row>
    <row r="7" ht="16.5" customHeight="1" spans="1:12">
      <c r="A7" s="27" t="s">
        <v>23</v>
      </c>
      <c r="B7" s="28"/>
      <c r="C7" s="27" t="s">
        <v>24</v>
      </c>
      <c r="D7" s="37"/>
      <c r="E7" s="1"/>
      <c r="F7" s="1"/>
      <c r="G7" s="1"/>
      <c r="H7" s="1"/>
      <c r="I7" s="1"/>
      <c r="J7" s="64"/>
      <c r="K7" s="3"/>
      <c r="L7" s="3"/>
    </row>
    <row r="8" ht="16.5" customHeight="1" spans="1:12">
      <c r="A8" s="27" t="s">
        <v>25</v>
      </c>
      <c r="B8" s="28">
        <f>7490.285258+1630.27</f>
        <v>9120.555258</v>
      </c>
      <c r="C8" s="27" t="s">
        <v>26</v>
      </c>
      <c r="D8" s="28"/>
      <c r="E8" s="1"/>
      <c r="F8" s="1"/>
      <c r="G8" s="1"/>
      <c r="H8" s="1"/>
      <c r="I8" s="1"/>
      <c r="J8" s="64"/>
      <c r="K8" s="3"/>
      <c r="L8" s="3"/>
    </row>
    <row r="9" ht="16.5" customHeight="1" spans="1:12">
      <c r="A9" s="41" t="s">
        <v>27</v>
      </c>
      <c r="B9" s="28"/>
      <c r="C9" s="27" t="s">
        <v>28</v>
      </c>
      <c r="D9" s="28"/>
      <c r="E9" s="1"/>
      <c r="F9" s="1"/>
      <c r="G9" s="1"/>
      <c r="H9" s="1"/>
      <c r="I9" s="1"/>
      <c r="J9" s="64"/>
      <c r="K9" s="3"/>
      <c r="L9" s="3"/>
    </row>
    <row r="10" ht="16.5" customHeight="1" spans="1:12">
      <c r="A10" s="27" t="s">
        <v>29</v>
      </c>
      <c r="B10" s="28">
        <v>837.5628</v>
      </c>
      <c r="C10" s="27" t="s">
        <v>30</v>
      </c>
      <c r="D10" s="28"/>
      <c r="E10" s="1"/>
      <c r="F10" s="1"/>
      <c r="G10" s="1"/>
      <c r="H10" s="1"/>
      <c r="I10" s="1"/>
      <c r="J10" s="64"/>
      <c r="K10" s="3"/>
      <c r="L10" s="3"/>
    </row>
    <row r="11" ht="16.5" customHeight="1" spans="1:12">
      <c r="A11" s="27" t="s">
        <v>23</v>
      </c>
      <c r="B11" s="28"/>
      <c r="C11" s="27" t="s">
        <v>31</v>
      </c>
      <c r="D11" s="28"/>
      <c r="E11" s="1"/>
      <c r="F11" s="1"/>
      <c r="G11" s="1"/>
      <c r="H11" s="1"/>
      <c r="I11" s="1"/>
      <c r="J11" s="64"/>
      <c r="K11" s="3"/>
      <c r="L11" s="3"/>
    </row>
    <row r="12" ht="16.5" customHeight="1" spans="1:12">
      <c r="A12" s="27" t="s">
        <v>25</v>
      </c>
      <c r="B12" s="28">
        <v>837.5628</v>
      </c>
      <c r="C12" s="27" t="s">
        <v>32</v>
      </c>
      <c r="D12" s="28"/>
      <c r="E12" s="1"/>
      <c r="F12" s="1"/>
      <c r="G12" s="1"/>
      <c r="H12" s="1"/>
      <c r="I12" s="1"/>
      <c r="J12" s="64"/>
      <c r="K12" s="3"/>
      <c r="L12" s="3"/>
    </row>
    <row r="13" ht="16.5" customHeight="1" spans="1:12">
      <c r="A13" s="27" t="s">
        <v>33</v>
      </c>
      <c r="B13" s="28"/>
      <c r="C13" s="27" t="s">
        <v>34</v>
      </c>
      <c r="D13" s="28">
        <v>2247.97586</v>
      </c>
      <c r="E13" s="1"/>
      <c r="F13" s="1"/>
      <c r="G13" s="1"/>
      <c r="H13" s="1"/>
      <c r="I13" s="1"/>
      <c r="J13" s="64"/>
      <c r="K13" s="3"/>
      <c r="L13" s="3"/>
    </row>
    <row r="14" ht="16.5" customHeight="1" spans="1:12">
      <c r="A14" s="27" t="s">
        <v>35</v>
      </c>
      <c r="B14" s="28"/>
      <c r="C14" s="27" t="s">
        <v>36</v>
      </c>
      <c r="D14" s="28">
        <f>60421.825992+1630.27</f>
        <v>62052.095992</v>
      </c>
      <c r="E14" s="1"/>
      <c r="F14" s="1"/>
      <c r="G14" s="1"/>
      <c r="H14" s="1"/>
      <c r="I14" s="1"/>
      <c r="J14" s="64"/>
      <c r="K14" s="3"/>
      <c r="L14" s="3"/>
    </row>
    <row r="15" ht="16.5" customHeight="1" spans="1:12">
      <c r="A15" s="27" t="s">
        <v>23</v>
      </c>
      <c r="B15" s="28"/>
      <c r="C15" s="27" t="s">
        <v>37</v>
      </c>
      <c r="D15" s="28"/>
      <c r="E15" s="1"/>
      <c r="F15" s="1"/>
      <c r="G15" s="1"/>
      <c r="H15" s="1"/>
      <c r="I15" s="1"/>
      <c r="J15" s="64"/>
      <c r="K15" s="3"/>
      <c r="L15" s="3"/>
    </row>
    <row r="16" ht="16.5" customHeight="1" spans="1:12">
      <c r="A16" s="27" t="s">
        <v>25</v>
      </c>
      <c r="B16" s="28"/>
      <c r="C16" s="27" t="s">
        <v>38</v>
      </c>
      <c r="D16" s="28">
        <v>837.5628</v>
      </c>
      <c r="E16" s="1"/>
      <c r="F16" s="1"/>
      <c r="G16" s="1"/>
      <c r="H16" s="1"/>
      <c r="I16" s="1"/>
      <c r="J16" s="64"/>
      <c r="K16" s="3"/>
      <c r="L16" s="3"/>
    </row>
    <row r="17" ht="16.5" customHeight="1" spans="1:12">
      <c r="A17" s="27" t="s">
        <v>39</v>
      </c>
      <c r="B17" s="28"/>
      <c r="C17" s="27" t="s">
        <v>40</v>
      </c>
      <c r="D17" s="28"/>
      <c r="E17" s="1"/>
      <c r="F17" s="1"/>
      <c r="G17" s="1"/>
      <c r="H17" s="1"/>
      <c r="I17" s="1"/>
      <c r="J17" s="64"/>
      <c r="K17" s="3"/>
      <c r="L17" s="3"/>
    </row>
    <row r="18" ht="16.5" customHeight="1" spans="1:12">
      <c r="A18" s="27" t="s">
        <v>41</v>
      </c>
      <c r="B18" s="28">
        <v>54602.331507</v>
      </c>
      <c r="C18" s="27" t="s">
        <v>42</v>
      </c>
      <c r="D18" s="28"/>
      <c r="E18" s="1"/>
      <c r="F18" s="1"/>
      <c r="G18" s="1"/>
      <c r="H18" s="1"/>
      <c r="I18" s="1"/>
      <c r="J18" s="64"/>
      <c r="K18" s="3"/>
      <c r="L18" s="3"/>
    </row>
    <row r="19" ht="16.5" customHeight="1" spans="1:12">
      <c r="A19" s="27" t="s">
        <v>43</v>
      </c>
      <c r="B19" s="28">
        <v>54582.25</v>
      </c>
      <c r="C19" s="27" t="s">
        <v>44</v>
      </c>
      <c r="D19" s="28"/>
      <c r="E19" s="1"/>
      <c r="F19" s="1"/>
      <c r="G19" s="1"/>
      <c r="H19" s="1"/>
      <c r="I19" s="1"/>
      <c r="J19" s="64"/>
      <c r="K19" s="3"/>
      <c r="L19" s="3"/>
    </row>
    <row r="20" ht="16.5" customHeight="1" spans="1:12">
      <c r="A20" s="27" t="s">
        <v>45</v>
      </c>
      <c r="B20" s="28"/>
      <c r="C20" s="27" t="s">
        <v>46</v>
      </c>
      <c r="D20" s="28"/>
      <c r="E20" s="1"/>
      <c r="F20" s="1"/>
      <c r="G20" s="1"/>
      <c r="H20" s="1"/>
      <c r="I20" s="1"/>
      <c r="J20" s="64"/>
      <c r="K20" s="3"/>
      <c r="L20" s="3"/>
    </row>
    <row r="21" ht="16.5" customHeight="1" spans="1:12">
      <c r="A21" s="27" t="s">
        <v>47</v>
      </c>
      <c r="B21" s="28"/>
      <c r="C21" s="27" t="s">
        <v>48</v>
      </c>
      <c r="D21" s="28"/>
      <c r="E21" s="1"/>
      <c r="F21" s="1"/>
      <c r="G21" s="1"/>
      <c r="H21" s="1"/>
      <c r="I21" s="1"/>
      <c r="J21" s="64"/>
      <c r="K21" s="3"/>
      <c r="L21" s="3"/>
    </row>
    <row r="22" ht="16.5" customHeight="1" spans="1:12">
      <c r="A22" s="27" t="s">
        <v>49</v>
      </c>
      <c r="B22" s="28"/>
      <c r="C22" s="27" t="s">
        <v>50</v>
      </c>
      <c r="D22" s="37"/>
      <c r="E22" s="1"/>
      <c r="F22" s="1"/>
      <c r="G22" s="1"/>
      <c r="H22" s="1"/>
      <c r="I22" s="1"/>
      <c r="J22" s="64"/>
      <c r="K22" s="3"/>
      <c r="L22" s="3"/>
    </row>
    <row r="23" ht="16.5" customHeight="1" spans="1:12">
      <c r="A23" s="27" t="s">
        <v>51</v>
      </c>
      <c r="B23" s="28">
        <v>20.081507</v>
      </c>
      <c r="C23" s="27" t="s">
        <v>52</v>
      </c>
      <c r="D23" s="28"/>
      <c r="E23" s="1"/>
      <c r="F23" s="1"/>
      <c r="G23" s="1"/>
      <c r="H23" s="1"/>
      <c r="I23" s="1"/>
      <c r="J23" s="64"/>
      <c r="K23" s="3"/>
      <c r="L23" s="3"/>
    </row>
    <row r="24" ht="16.5" customHeight="1" spans="1:12">
      <c r="A24" s="27"/>
      <c r="B24" s="65"/>
      <c r="C24" s="27" t="s">
        <v>53</v>
      </c>
      <c r="D24" s="28">
        <v>244.315129</v>
      </c>
      <c r="E24" s="1"/>
      <c r="F24" s="1"/>
      <c r="G24" s="1"/>
      <c r="H24" s="1"/>
      <c r="I24" s="1"/>
      <c r="J24" s="64"/>
      <c r="K24" s="3"/>
      <c r="L24" s="3"/>
    </row>
    <row r="25" ht="16.5" customHeight="1" spans="1:12">
      <c r="A25" s="27"/>
      <c r="B25" s="37"/>
      <c r="C25" s="27" t="s">
        <v>54</v>
      </c>
      <c r="D25" s="28"/>
      <c r="E25" s="1"/>
      <c r="F25" s="1"/>
      <c r="G25" s="1"/>
      <c r="H25" s="1"/>
      <c r="I25" s="1"/>
      <c r="J25" s="64"/>
      <c r="K25" s="3"/>
      <c r="L25" s="3"/>
    </row>
    <row r="26" ht="16.5" customHeight="1" spans="1:12">
      <c r="A26" s="27"/>
      <c r="B26" s="37"/>
      <c r="C26" s="27" t="s">
        <v>55</v>
      </c>
      <c r="D26" s="28"/>
      <c r="E26" s="1"/>
      <c r="F26" s="1"/>
      <c r="G26" s="1"/>
      <c r="H26" s="1"/>
      <c r="I26" s="1"/>
      <c r="J26" s="64"/>
      <c r="K26" s="3"/>
      <c r="L26" s="3"/>
    </row>
    <row r="27" ht="16.5" customHeight="1" spans="1:12">
      <c r="A27" s="27"/>
      <c r="B27" s="37"/>
      <c r="C27" s="27" t="s">
        <v>56</v>
      </c>
      <c r="D27" s="28"/>
      <c r="E27" s="1"/>
      <c r="F27" s="1"/>
      <c r="G27" s="1"/>
      <c r="H27" s="1"/>
      <c r="I27" s="1"/>
      <c r="J27" s="64"/>
      <c r="K27" s="3"/>
      <c r="L27" s="3"/>
    </row>
    <row r="28" ht="16.5" customHeight="1" spans="1:12">
      <c r="A28" s="27"/>
      <c r="B28" s="37"/>
      <c r="C28" s="27" t="s">
        <v>57</v>
      </c>
      <c r="D28" s="28"/>
      <c r="E28" s="1"/>
      <c r="F28" s="1"/>
      <c r="G28" s="1"/>
      <c r="H28" s="1"/>
      <c r="I28" s="1"/>
      <c r="J28" s="64"/>
      <c r="K28" s="3"/>
      <c r="L28" s="3"/>
    </row>
    <row r="29" ht="16.5" customHeight="1" spans="1:12">
      <c r="A29" s="27"/>
      <c r="B29" s="37"/>
      <c r="C29" s="27" t="s">
        <v>58</v>
      </c>
      <c r="D29" s="28"/>
      <c r="E29" s="1"/>
      <c r="F29" s="1"/>
      <c r="G29" s="1"/>
      <c r="H29" s="1"/>
      <c r="I29" s="1"/>
      <c r="J29" s="64"/>
      <c r="K29" s="3"/>
      <c r="L29" s="3"/>
    </row>
    <row r="30" ht="16.5" customHeight="1" spans="1:12">
      <c r="A30" s="27"/>
      <c r="B30" s="37"/>
      <c r="C30" s="27" t="s">
        <v>59</v>
      </c>
      <c r="D30" s="28"/>
      <c r="E30" s="1"/>
      <c r="F30" s="1"/>
      <c r="G30" s="1"/>
      <c r="H30" s="1"/>
      <c r="I30" s="1"/>
      <c r="J30" s="64"/>
      <c r="K30" s="3"/>
      <c r="L30" s="3"/>
    </row>
    <row r="31" ht="16.5" customHeight="1" spans="1:12">
      <c r="A31" s="7" t="s">
        <v>60</v>
      </c>
      <c r="B31" s="28">
        <f>62930.179565+1630.27</f>
        <v>64560.449565</v>
      </c>
      <c r="C31" s="7" t="s">
        <v>61</v>
      </c>
      <c r="D31" s="28">
        <f>63751.679781+1630.27</f>
        <v>65381.949781</v>
      </c>
      <c r="E31" s="1"/>
      <c r="F31" s="1"/>
      <c r="G31" s="1"/>
      <c r="H31" s="1"/>
      <c r="I31" s="1"/>
      <c r="J31" s="64"/>
      <c r="K31" s="3"/>
      <c r="L31" s="3"/>
    </row>
    <row r="32" ht="16.5" customHeight="1" spans="1:12">
      <c r="A32" s="27" t="s">
        <v>62</v>
      </c>
      <c r="B32" s="28">
        <v>821.500216</v>
      </c>
      <c r="C32" s="27" t="s">
        <v>63</v>
      </c>
      <c r="D32" s="28"/>
      <c r="E32" s="1"/>
      <c r="F32" s="1"/>
      <c r="G32" s="1"/>
      <c r="H32" s="1"/>
      <c r="I32" s="1"/>
      <c r="J32" s="64"/>
      <c r="K32" s="3"/>
      <c r="L32" s="3"/>
    </row>
    <row r="33" ht="16.5" customHeight="1" spans="1:43">
      <c r="A33" s="7" t="s">
        <v>64</v>
      </c>
      <c r="B33" s="28">
        <f>63751.679781+1630.27</f>
        <v>65381.949781</v>
      </c>
      <c r="C33" s="7" t="s">
        <v>65</v>
      </c>
      <c r="D33" s="28">
        <f>63751.679781+1630.27</f>
        <v>65381.949781</v>
      </c>
      <c r="E33" s="66"/>
      <c r="F33" s="66"/>
      <c r="G33" s="66"/>
      <c r="H33" s="66"/>
      <c r="I33" s="66"/>
      <c r="J33" s="66"/>
      <c r="K33" s="66"/>
      <c r="L33" s="1"/>
      <c r="M33" s="1"/>
      <c r="N33" s="66"/>
      <c r="O33" s="66"/>
      <c r="P33" s="66"/>
      <c r="Q33" s="66"/>
      <c r="R33" s="66"/>
      <c r="S33" s="66"/>
      <c r="T33" s="66"/>
      <c r="U33" s="66"/>
      <c r="V33" s="66"/>
      <c r="W33" s="66"/>
      <c r="X33" s="66"/>
      <c r="Y33" s="66"/>
      <c r="Z33" s="66"/>
      <c r="AA33" s="66"/>
      <c r="AB33" s="66"/>
      <c r="AC33" s="66"/>
      <c r="AD33" s="1"/>
      <c r="AE33" s="1"/>
      <c r="AF33" s="66"/>
      <c r="AG33" s="66"/>
      <c r="AH33" s="66"/>
      <c r="AI33" s="1"/>
      <c r="AJ33" s="1"/>
      <c r="AK33" s="1"/>
      <c r="AL33" s="1"/>
      <c r="AM33" s="1"/>
      <c r="AN33" s="1"/>
      <c r="AO33" s="64"/>
      <c r="AP33" s="3"/>
      <c r="AQ33" s="3"/>
    </row>
    <row r="34" ht="15" customHeight="1"/>
    <row r="35" ht="15" customHeight="1" spans="1:43">
      <c r="A35" s="1"/>
      <c r="B35" s="1"/>
      <c r="C35" s="64"/>
      <c r="D35" s="3"/>
      <c r="E35" s="3"/>
    </row>
  </sheetData>
  <mergeCells count="3">
    <mergeCell ref="A2:D2"/>
    <mergeCell ref="A4:B4"/>
    <mergeCell ref="C4:D4"/>
  </mergeCells>
  <pageMargins left="1.09444444444444" right="0.700694444444445" top="0.357638888888889" bottom="0.161111111111111"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8"/>
  <sheetViews>
    <sheetView showGridLines="0" view="pageBreakPreview" zoomScaleNormal="100" workbookViewId="0">
      <selection activeCell="A15" sqref="$A15:$XFD18"/>
    </sheetView>
  </sheetViews>
  <sheetFormatPr defaultColWidth="9" defaultRowHeight="12.75"/>
  <cols>
    <col min="1" max="1" width="9.42857142857143" customWidth="1"/>
    <col min="2" max="2" width="25.7142857142857" customWidth="1"/>
    <col min="3" max="9" width="10.8571428571429" customWidth="1"/>
    <col min="10" max="15" width="10.1428571428571" customWidth="1"/>
    <col min="16" max="21" width="9.14285714285714" customWidth="1"/>
    <col min="22" max="24" width="8" customWidth="1"/>
  </cols>
  <sheetData>
    <row r="1" ht="15" customHeight="1" spans="1:23">
      <c r="A1" s="59"/>
      <c r="B1" s="9"/>
      <c r="C1" s="9"/>
      <c r="D1" s="9"/>
      <c r="E1" s="9"/>
      <c r="F1" s="9"/>
      <c r="G1" s="9"/>
      <c r="H1" s="9"/>
      <c r="I1" s="9"/>
      <c r="J1" s="9"/>
      <c r="K1" s="9"/>
      <c r="L1" s="9"/>
      <c r="M1" s="9"/>
      <c r="N1" s="9"/>
      <c r="O1" s="24" t="s">
        <v>66</v>
      </c>
      <c r="P1" s="1"/>
      <c r="Q1" s="1"/>
      <c r="R1" s="1"/>
      <c r="S1" s="1"/>
      <c r="T1" s="1"/>
      <c r="U1" s="1"/>
      <c r="V1" s="3"/>
      <c r="W1" s="3"/>
    </row>
    <row r="2" ht="25.5" customHeight="1" spans="1:23">
      <c r="A2" s="4" t="s">
        <v>67</v>
      </c>
      <c r="B2" s="4"/>
      <c r="C2" s="4"/>
      <c r="D2" s="4"/>
      <c r="E2" s="4"/>
      <c r="F2" s="4"/>
      <c r="G2" s="4"/>
      <c r="H2" s="4"/>
      <c r="I2" s="4"/>
      <c r="J2" s="4"/>
      <c r="K2" s="4"/>
      <c r="L2" s="4"/>
      <c r="M2" s="4"/>
      <c r="N2" s="4"/>
      <c r="O2" s="4"/>
      <c r="P2" s="1"/>
      <c r="Q2" s="1"/>
      <c r="R2" s="1"/>
      <c r="S2" s="1"/>
      <c r="T2" s="1"/>
      <c r="U2" s="1"/>
      <c r="V2" s="3"/>
      <c r="W2" s="3"/>
    </row>
    <row r="3" ht="15" customHeight="1" spans="1:23">
      <c r="A3" s="26"/>
      <c r="B3" s="26"/>
      <c r="C3" s="26"/>
      <c r="D3" s="26"/>
      <c r="E3" s="26"/>
      <c r="F3" s="26"/>
      <c r="G3" s="26"/>
      <c r="H3" s="26"/>
      <c r="I3" s="26"/>
      <c r="J3" s="26"/>
      <c r="K3" s="26"/>
      <c r="L3" s="26"/>
      <c r="M3" s="26"/>
      <c r="N3" s="24"/>
      <c r="O3" s="24" t="s">
        <v>15</v>
      </c>
      <c r="P3" s="1"/>
      <c r="Q3" s="1"/>
      <c r="R3" s="1"/>
      <c r="S3" s="1"/>
      <c r="T3" s="1"/>
      <c r="U3" s="1"/>
      <c r="V3" s="3"/>
      <c r="W3" s="3"/>
    </row>
    <row r="4" ht="17.25" customHeight="1" spans="1:23">
      <c r="A4" s="8" t="s">
        <v>68</v>
      </c>
      <c r="B4" s="8" t="s">
        <v>69</v>
      </c>
      <c r="C4" s="8" t="s">
        <v>70</v>
      </c>
      <c r="D4" s="8" t="s">
        <v>71</v>
      </c>
      <c r="E4" s="8"/>
      <c r="F4" s="8"/>
      <c r="G4" s="8"/>
      <c r="H4" s="8"/>
      <c r="I4" s="8"/>
      <c r="J4" s="8" t="s">
        <v>72</v>
      </c>
      <c r="K4" s="8"/>
      <c r="L4" s="8"/>
      <c r="M4" s="8"/>
      <c r="N4" s="8"/>
      <c r="O4" s="8"/>
      <c r="P4" s="1"/>
      <c r="Q4" s="1"/>
      <c r="R4" s="1"/>
      <c r="S4" s="1"/>
      <c r="T4" s="1"/>
      <c r="U4" s="1"/>
      <c r="V4" s="3"/>
      <c r="W4" s="3"/>
    </row>
    <row r="5" ht="35.25" customHeight="1" spans="1:23">
      <c r="A5" s="8"/>
      <c r="B5" s="8"/>
      <c r="C5" s="8"/>
      <c r="D5" s="8" t="s">
        <v>73</v>
      </c>
      <c r="E5" s="8" t="s">
        <v>74</v>
      </c>
      <c r="F5" s="8" t="s">
        <v>75</v>
      </c>
      <c r="G5" s="8" t="s">
        <v>76</v>
      </c>
      <c r="H5" s="8" t="s">
        <v>77</v>
      </c>
      <c r="I5" s="8" t="s">
        <v>78</v>
      </c>
      <c r="J5" s="8" t="s">
        <v>73</v>
      </c>
      <c r="K5" s="8" t="s">
        <v>74</v>
      </c>
      <c r="L5" s="8" t="s">
        <v>75</v>
      </c>
      <c r="M5" s="8" t="s">
        <v>76</v>
      </c>
      <c r="N5" s="8" t="s">
        <v>77</v>
      </c>
      <c r="O5" s="8" t="s">
        <v>78</v>
      </c>
      <c r="P5" s="1"/>
      <c r="Q5" s="1"/>
      <c r="R5" s="1"/>
      <c r="S5" s="1"/>
      <c r="T5" s="1"/>
      <c r="U5" s="1"/>
      <c r="V5" s="3"/>
      <c r="W5" s="3"/>
    </row>
    <row r="6" ht="18.75" customHeight="1" spans="1:23">
      <c r="A6" s="8" t="s">
        <v>79</v>
      </c>
      <c r="B6" s="8" t="s">
        <v>79</v>
      </c>
      <c r="C6" s="8">
        <v>1</v>
      </c>
      <c r="D6" s="8">
        <v>2</v>
      </c>
      <c r="E6" s="8">
        <v>3</v>
      </c>
      <c r="F6" s="8">
        <v>4</v>
      </c>
      <c r="G6" s="8">
        <v>5</v>
      </c>
      <c r="H6" s="8">
        <v>6</v>
      </c>
      <c r="I6" s="8">
        <v>7</v>
      </c>
      <c r="J6" s="8">
        <v>8</v>
      </c>
      <c r="K6" s="8">
        <v>9</v>
      </c>
      <c r="L6" s="8">
        <v>10</v>
      </c>
      <c r="M6" s="8">
        <v>11</v>
      </c>
      <c r="N6" s="8">
        <v>12</v>
      </c>
      <c r="O6" s="8">
        <v>13</v>
      </c>
      <c r="P6" s="1"/>
      <c r="Q6" s="1"/>
      <c r="R6" s="1"/>
      <c r="S6" s="1"/>
      <c r="T6" s="1"/>
      <c r="U6" s="1"/>
      <c r="V6" s="3"/>
      <c r="W6" s="3"/>
    </row>
    <row r="7" ht="24" customHeight="1" spans="1:23">
      <c r="A7" s="60" t="s">
        <v>80</v>
      </c>
      <c r="B7" s="55" t="s">
        <v>70</v>
      </c>
      <c r="C7" s="61">
        <f>63751.679781+1630.27</f>
        <v>65381.949781</v>
      </c>
      <c r="D7" s="61">
        <f>62930.179565+1630.27</f>
        <v>64560.449565</v>
      </c>
      <c r="E7" s="61">
        <f>7490.285258+1630.27</f>
        <v>9120.555258</v>
      </c>
      <c r="F7" s="61">
        <v>837.5628</v>
      </c>
      <c r="G7" s="61"/>
      <c r="H7" s="61"/>
      <c r="I7" s="61">
        <v>54602.331507</v>
      </c>
      <c r="J7" s="61">
        <v>821.500216</v>
      </c>
      <c r="K7" s="61"/>
      <c r="L7" s="61"/>
      <c r="M7" s="61"/>
      <c r="N7" s="61"/>
      <c r="O7" s="61">
        <v>807.500216</v>
      </c>
      <c r="P7" s="1"/>
      <c r="Q7" s="1"/>
      <c r="R7" s="1"/>
      <c r="S7" s="1"/>
      <c r="T7" s="1"/>
      <c r="U7" s="1"/>
      <c r="V7" s="3"/>
      <c r="W7" s="3"/>
    </row>
    <row r="8" ht="24" customHeight="1" spans="1:23">
      <c r="A8" s="60" t="s">
        <v>81</v>
      </c>
      <c r="B8" s="55" t="s">
        <v>82</v>
      </c>
      <c r="C8" s="61">
        <f>63751.679781+1630.27</f>
        <v>65381.949781</v>
      </c>
      <c r="D8" s="61">
        <f>62930.179565+1630.27</f>
        <v>64560.449565</v>
      </c>
      <c r="E8" s="61">
        <f>7490.285258+1630.27</f>
        <v>9120.555258</v>
      </c>
      <c r="F8" s="61">
        <v>837.5628</v>
      </c>
      <c r="G8" s="61"/>
      <c r="H8" s="61"/>
      <c r="I8" s="61">
        <v>54602.331507</v>
      </c>
      <c r="J8" s="61">
        <v>821.500216</v>
      </c>
      <c r="K8" s="61"/>
      <c r="L8" s="61"/>
      <c r="M8" s="61"/>
      <c r="N8" s="61"/>
      <c r="O8" s="61">
        <v>807.500216</v>
      </c>
      <c r="P8" s="3"/>
    </row>
    <row r="9" ht="30" customHeight="1" spans="1:23">
      <c r="A9" s="60" t="s">
        <v>83</v>
      </c>
      <c r="B9" s="55" t="s">
        <v>84</v>
      </c>
      <c r="C9" s="61">
        <v>2469.571175</v>
      </c>
      <c r="D9" s="61">
        <v>2054.071175</v>
      </c>
      <c r="E9" s="61">
        <v>1985.971175</v>
      </c>
      <c r="F9" s="61">
        <v>63.1</v>
      </c>
      <c r="G9" s="61"/>
      <c r="H9" s="61"/>
      <c r="I9" s="61">
        <v>5</v>
      </c>
      <c r="J9" s="61">
        <v>415.5</v>
      </c>
      <c r="K9" s="61"/>
      <c r="L9" s="61"/>
      <c r="M9" s="61"/>
      <c r="N9" s="61"/>
      <c r="O9" s="61">
        <v>415.5</v>
      </c>
      <c r="P9" s="3"/>
    </row>
    <row r="10" ht="24" customHeight="1" spans="1:23">
      <c r="A10" s="60" t="s">
        <v>85</v>
      </c>
      <c r="B10" s="55" t="s">
        <v>86</v>
      </c>
      <c r="C10" s="61">
        <v>33455.697316</v>
      </c>
      <c r="D10" s="61">
        <v>33455.697316</v>
      </c>
      <c r="E10" s="61">
        <v>324.457316</v>
      </c>
      <c r="F10" s="61">
        <v>121.24</v>
      </c>
      <c r="G10" s="61"/>
      <c r="H10" s="61"/>
      <c r="I10" s="61">
        <v>33010</v>
      </c>
      <c r="J10" s="61"/>
      <c r="K10" s="61"/>
      <c r="L10" s="61"/>
      <c r="M10" s="61"/>
      <c r="N10" s="61"/>
      <c r="O10" s="61"/>
      <c r="P10" s="3"/>
    </row>
    <row r="11" ht="24" customHeight="1" spans="1:23">
      <c r="A11" s="60" t="s">
        <v>87</v>
      </c>
      <c r="B11" s="55" t="s">
        <v>88</v>
      </c>
      <c r="C11" s="61">
        <v>8659.557504</v>
      </c>
      <c r="D11" s="61">
        <v>8659.557504</v>
      </c>
      <c r="E11" s="61">
        <v>107.157504</v>
      </c>
      <c r="F11" s="61"/>
      <c r="G11" s="61"/>
      <c r="H11" s="61"/>
      <c r="I11" s="61">
        <v>8552.4</v>
      </c>
      <c r="J11" s="61"/>
      <c r="K11" s="61"/>
      <c r="L11" s="61"/>
      <c r="M11" s="61"/>
      <c r="N11" s="61"/>
      <c r="O11" s="61"/>
      <c r="P11" s="3"/>
    </row>
    <row r="12" ht="24" customHeight="1" spans="1:23">
      <c r="A12" s="60" t="s">
        <v>89</v>
      </c>
      <c r="B12" s="55" t="s">
        <v>90</v>
      </c>
      <c r="C12" s="61">
        <v>4621.268868</v>
      </c>
      <c r="D12" s="61">
        <v>4621.268868</v>
      </c>
      <c r="E12" s="61">
        <v>380.018868</v>
      </c>
      <c r="F12" s="61">
        <v>20</v>
      </c>
      <c r="G12" s="61"/>
      <c r="H12" s="61"/>
      <c r="I12" s="61">
        <v>4221.25</v>
      </c>
      <c r="J12" s="61"/>
      <c r="K12" s="61"/>
      <c r="L12" s="61"/>
      <c r="M12" s="61"/>
      <c r="N12" s="61"/>
      <c r="O12" s="61"/>
      <c r="P12" s="3"/>
    </row>
    <row r="13" ht="24" customHeight="1" spans="1:23">
      <c r="A13" s="60" t="s">
        <v>91</v>
      </c>
      <c r="B13" s="55" t="s">
        <v>82</v>
      </c>
      <c r="C13" s="61">
        <v>2384.793225</v>
      </c>
      <c r="D13" s="61">
        <v>2370.793225</v>
      </c>
      <c r="E13" s="61">
        <v>2090.633225</v>
      </c>
      <c r="F13" s="61">
        <v>280.1</v>
      </c>
      <c r="G13" s="61"/>
      <c r="H13" s="61"/>
      <c r="I13" s="61">
        <v>0.06</v>
      </c>
      <c r="J13" s="61">
        <v>14</v>
      </c>
      <c r="K13" s="61"/>
      <c r="L13" s="61"/>
      <c r="M13" s="61"/>
      <c r="N13" s="61"/>
      <c r="O13" s="61"/>
      <c r="P13" s="3"/>
    </row>
    <row r="14" ht="24" customHeight="1" spans="1:23">
      <c r="A14" s="60" t="s">
        <v>92</v>
      </c>
      <c r="B14" s="55" t="s">
        <v>93</v>
      </c>
      <c r="C14" s="61">
        <v>87.678412</v>
      </c>
      <c r="D14" s="61">
        <v>87.678196</v>
      </c>
      <c r="E14" s="61">
        <v>86.966689</v>
      </c>
      <c r="F14" s="61"/>
      <c r="G14" s="61"/>
      <c r="H14" s="61"/>
      <c r="I14" s="61">
        <v>0.711507</v>
      </c>
      <c r="J14" s="61">
        <v>0.000216</v>
      </c>
      <c r="K14" s="61"/>
      <c r="L14" s="61"/>
      <c r="M14" s="61"/>
      <c r="N14" s="61"/>
      <c r="O14" s="61">
        <v>0.000216</v>
      </c>
      <c r="P14" s="3"/>
    </row>
    <row r="15" ht="31" customHeight="1" spans="1:23">
      <c r="A15" s="60" t="s">
        <v>94</v>
      </c>
      <c r="B15" s="55" t="s">
        <v>95</v>
      </c>
      <c r="C15" s="61">
        <v>75.558629</v>
      </c>
      <c r="D15" s="61">
        <v>75.558629</v>
      </c>
      <c r="E15" s="61">
        <v>75.558629</v>
      </c>
      <c r="F15" s="61"/>
      <c r="G15" s="61"/>
      <c r="H15" s="61"/>
      <c r="I15" s="61"/>
      <c r="J15" s="61"/>
      <c r="K15" s="61"/>
      <c r="L15" s="61"/>
      <c r="M15" s="61"/>
      <c r="N15" s="61"/>
      <c r="O15" s="61"/>
      <c r="P15" s="3"/>
    </row>
    <row r="16" ht="31" customHeight="1" spans="1:23">
      <c r="A16" s="60" t="s">
        <v>96</v>
      </c>
      <c r="B16" s="55" t="s">
        <v>97</v>
      </c>
      <c r="C16" s="61">
        <v>119.760549</v>
      </c>
      <c r="D16" s="61">
        <v>119.760549</v>
      </c>
      <c r="E16" s="61">
        <v>119.760549</v>
      </c>
      <c r="F16" s="61"/>
      <c r="G16" s="61"/>
      <c r="H16" s="61"/>
      <c r="I16" s="61"/>
      <c r="J16" s="61"/>
      <c r="K16" s="61"/>
      <c r="L16" s="61"/>
      <c r="M16" s="61"/>
      <c r="N16" s="61"/>
      <c r="O16" s="61"/>
      <c r="P16" s="3"/>
    </row>
    <row r="17" ht="31" customHeight="1" spans="1:16">
      <c r="A17" s="60" t="s">
        <v>98</v>
      </c>
      <c r="B17" s="55" t="s">
        <v>99</v>
      </c>
      <c r="C17" s="61">
        <v>121.570852</v>
      </c>
      <c r="D17" s="61">
        <v>121.570852</v>
      </c>
      <c r="E17" s="61">
        <v>121.570852</v>
      </c>
      <c r="F17" s="61"/>
      <c r="G17" s="61"/>
      <c r="H17" s="61"/>
      <c r="I17" s="61"/>
      <c r="J17" s="61"/>
      <c r="K17" s="61"/>
      <c r="L17" s="61"/>
      <c r="M17" s="61"/>
      <c r="N17" s="61"/>
      <c r="O17" s="61"/>
      <c r="P17" s="3"/>
    </row>
    <row r="18" ht="31" customHeight="1" spans="1:16">
      <c r="A18" s="60" t="s">
        <v>100</v>
      </c>
      <c r="B18" s="55" t="s">
        <v>101</v>
      </c>
      <c r="C18" s="61">
        <v>101.500017</v>
      </c>
      <c r="D18" s="61">
        <v>101.500017</v>
      </c>
      <c r="E18" s="61">
        <v>101.500017</v>
      </c>
      <c r="F18" s="61"/>
      <c r="G18" s="61"/>
      <c r="H18" s="61"/>
      <c r="I18" s="61"/>
      <c r="J18" s="61"/>
      <c r="K18" s="61"/>
      <c r="L18" s="61"/>
      <c r="M18" s="61"/>
      <c r="N18" s="61"/>
      <c r="O18" s="61"/>
      <c r="P18" s="3"/>
    </row>
    <row r="19" ht="24" customHeight="1" spans="1:16">
      <c r="A19" s="60" t="s">
        <v>102</v>
      </c>
      <c r="B19" s="55" t="s">
        <v>103</v>
      </c>
      <c r="C19" s="61">
        <v>83.82327</v>
      </c>
      <c r="D19" s="61">
        <v>83.82327</v>
      </c>
      <c r="E19" s="61">
        <v>83.82327</v>
      </c>
      <c r="F19" s="61"/>
      <c r="G19" s="61"/>
      <c r="H19" s="61"/>
      <c r="I19" s="61"/>
      <c r="J19" s="61"/>
      <c r="K19" s="61"/>
      <c r="L19" s="61"/>
      <c r="M19" s="61"/>
      <c r="N19" s="61"/>
      <c r="O19" s="61"/>
      <c r="P19" s="3"/>
    </row>
    <row r="20" ht="24" customHeight="1" spans="1:16">
      <c r="A20" s="60" t="s">
        <v>104</v>
      </c>
      <c r="B20" s="55" t="s">
        <v>105</v>
      </c>
      <c r="C20" s="61">
        <f>1576.632566+232.251342</f>
        <v>1808.883908</v>
      </c>
      <c r="D20" s="61">
        <f>1576.632566+232.251342</f>
        <v>1808.883908</v>
      </c>
      <c r="E20" s="61">
        <f>301.832566+232.251342</f>
        <v>534.083908</v>
      </c>
      <c r="F20" s="61">
        <v>11.44</v>
      </c>
      <c r="G20" s="61"/>
      <c r="H20" s="61"/>
      <c r="I20" s="61">
        <v>1263.36</v>
      </c>
      <c r="J20" s="61"/>
      <c r="K20" s="61"/>
      <c r="L20" s="61"/>
      <c r="M20" s="61"/>
      <c r="N20" s="61"/>
      <c r="O20" s="61"/>
      <c r="P20" s="3"/>
    </row>
    <row r="21" ht="24" customHeight="1" spans="1:16">
      <c r="A21" s="60" t="s">
        <v>106</v>
      </c>
      <c r="B21" s="55" t="s">
        <v>107</v>
      </c>
      <c r="C21" s="61">
        <f>808.98512+240.897</f>
        <v>1049.88212</v>
      </c>
      <c r="D21" s="61">
        <f>808.98512+240.897</f>
        <v>1049.88212</v>
      </c>
      <c r="E21" s="61">
        <f>320.88372+240.897</f>
        <v>561.78072</v>
      </c>
      <c r="F21" s="61">
        <v>8.0014</v>
      </c>
      <c r="G21" s="61"/>
      <c r="H21" s="61"/>
      <c r="I21" s="61">
        <v>480.1</v>
      </c>
      <c r="J21" s="61"/>
      <c r="K21" s="61"/>
      <c r="L21" s="61"/>
      <c r="M21" s="61"/>
      <c r="N21" s="61"/>
      <c r="O21" s="61"/>
      <c r="P21" s="3"/>
    </row>
    <row r="22" ht="24" customHeight="1" spans="1:16">
      <c r="A22" s="60" t="s">
        <v>108</v>
      </c>
      <c r="B22" s="55" t="s">
        <v>109</v>
      </c>
      <c r="C22" s="61">
        <f>1012.65694+157.392048</f>
        <v>1170.048988</v>
      </c>
      <c r="D22" s="61">
        <f>1012.65694+157.392048</f>
        <v>1170.048988</v>
      </c>
      <c r="E22" s="61">
        <f>186.54274+157.392048</f>
        <v>343.934788</v>
      </c>
      <c r="F22" s="61">
        <v>5.9642</v>
      </c>
      <c r="G22" s="61"/>
      <c r="H22" s="61"/>
      <c r="I22" s="61">
        <v>820.15</v>
      </c>
      <c r="J22" s="61"/>
      <c r="K22" s="61"/>
      <c r="L22" s="61"/>
      <c r="M22" s="61"/>
      <c r="N22" s="61"/>
      <c r="O22" s="61"/>
      <c r="P22" s="3"/>
    </row>
    <row r="23" ht="24" customHeight="1" spans="1:16">
      <c r="A23" s="60" t="s">
        <v>110</v>
      </c>
      <c r="B23" s="55" t="s">
        <v>111</v>
      </c>
      <c r="C23" s="61">
        <f>752.866974+118.94445</f>
        <v>871.811424</v>
      </c>
      <c r="D23" s="61">
        <f>752.866974+118.94445</f>
        <v>871.811424</v>
      </c>
      <c r="E23" s="61">
        <f>148.119374+118.94445</f>
        <v>267.063824</v>
      </c>
      <c r="F23" s="61">
        <v>4.6376</v>
      </c>
      <c r="G23" s="61"/>
      <c r="H23" s="61"/>
      <c r="I23" s="61">
        <v>600.11</v>
      </c>
      <c r="J23" s="61"/>
      <c r="K23" s="61"/>
      <c r="L23" s="61"/>
      <c r="M23" s="61"/>
      <c r="N23" s="61"/>
      <c r="O23" s="61"/>
      <c r="P23" s="3"/>
    </row>
    <row r="24" ht="24" customHeight="1" spans="1:16">
      <c r="A24" s="60" t="s">
        <v>112</v>
      </c>
      <c r="B24" s="55" t="s">
        <v>113</v>
      </c>
      <c r="C24" s="61">
        <f>3277.02148+275.385252</f>
        <v>3552.406732</v>
      </c>
      <c r="D24" s="61">
        <f>3077.02148+275.385252</f>
        <v>3352.406732</v>
      </c>
      <c r="E24" s="61">
        <f>338.23948+275.385252</f>
        <v>613.624732</v>
      </c>
      <c r="F24" s="61">
        <v>278.402</v>
      </c>
      <c r="G24" s="61"/>
      <c r="H24" s="61"/>
      <c r="I24" s="61">
        <v>2460.38</v>
      </c>
      <c r="J24" s="61">
        <v>200</v>
      </c>
      <c r="K24" s="61"/>
      <c r="L24" s="61"/>
      <c r="M24" s="61"/>
      <c r="N24" s="61"/>
      <c r="O24" s="61">
        <v>200</v>
      </c>
      <c r="P24" s="3"/>
    </row>
    <row r="25" ht="24" customHeight="1" spans="1:16">
      <c r="A25" s="60" t="s">
        <v>114</v>
      </c>
      <c r="B25" s="55" t="s">
        <v>115</v>
      </c>
      <c r="C25" s="61">
        <f>2227.479492+283.883256</f>
        <v>2511.362748</v>
      </c>
      <c r="D25" s="61">
        <f>2147.479492+283.883256</f>
        <v>2431.362748</v>
      </c>
      <c r="E25" s="61">
        <f>335.439492+283.883256</f>
        <v>619.322748</v>
      </c>
      <c r="F25" s="61">
        <v>11.88</v>
      </c>
      <c r="G25" s="61"/>
      <c r="H25" s="61"/>
      <c r="I25" s="61">
        <v>1800.16</v>
      </c>
      <c r="J25" s="61">
        <v>80</v>
      </c>
      <c r="K25" s="61"/>
      <c r="L25" s="61"/>
      <c r="M25" s="61"/>
      <c r="N25" s="61"/>
      <c r="O25" s="61">
        <v>80</v>
      </c>
      <c r="P25" s="3"/>
    </row>
    <row r="26" ht="24" customHeight="1" spans="1:16">
      <c r="A26" s="60" t="s">
        <v>116</v>
      </c>
      <c r="B26" s="55" t="s">
        <v>117</v>
      </c>
      <c r="C26" s="61">
        <f>593.793358+145.182558</f>
        <v>738.975916</v>
      </c>
      <c r="D26" s="61">
        <f>581.793358+145.182558</f>
        <v>726.975916</v>
      </c>
      <c r="E26" s="61">
        <f>191.200758+145.182558</f>
        <v>336.383316</v>
      </c>
      <c r="F26" s="61">
        <v>2.4926</v>
      </c>
      <c r="G26" s="61"/>
      <c r="H26" s="61"/>
      <c r="I26" s="61">
        <v>388.1</v>
      </c>
      <c r="J26" s="61">
        <v>12</v>
      </c>
      <c r="K26" s="61"/>
      <c r="L26" s="61"/>
      <c r="M26" s="61"/>
      <c r="N26" s="61"/>
      <c r="O26" s="61">
        <v>12</v>
      </c>
      <c r="P26" s="3"/>
    </row>
    <row r="27" ht="24" customHeight="1" spans="1:16">
      <c r="A27" s="60" t="s">
        <v>118</v>
      </c>
      <c r="B27" s="55" t="s">
        <v>119</v>
      </c>
      <c r="C27" s="61">
        <f>1321.464034+176.338734</f>
        <v>1497.802768</v>
      </c>
      <c r="D27" s="61">
        <f>1221.464034+176.338734</f>
        <v>1397.802768</v>
      </c>
      <c r="E27" s="61">
        <f>190.609034+176.338734</f>
        <v>366.947768</v>
      </c>
      <c r="F27" s="61">
        <v>30.305</v>
      </c>
      <c r="G27" s="61"/>
      <c r="H27" s="61"/>
      <c r="I27" s="61">
        <v>1000.55</v>
      </c>
      <c r="J27" s="61">
        <v>100</v>
      </c>
      <c r="K27" s="61"/>
      <c r="L27" s="61"/>
      <c r="M27" s="61"/>
      <c r="N27" s="61"/>
      <c r="O27" s="61">
        <v>100</v>
      </c>
      <c r="P27" s="3"/>
    </row>
    <row r="28" ht="15" customHeight="1" spans="1:16">
      <c r="B28" s="62"/>
      <c r="C28" s="1"/>
      <c r="D28" s="1"/>
      <c r="E28" s="1"/>
      <c r="F28" s="1"/>
      <c r="G28" s="1"/>
      <c r="H28" s="1"/>
      <c r="I28" s="3"/>
      <c r="J28" s="3"/>
      <c r="K28" s="3"/>
      <c r="L28" s="3"/>
    </row>
  </sheetData>
  <mergeCells count="6">
    <mergeCell ref="A2:O2"/>
    <mergeCell ref="D4:I4"/>
    <mergeCell ref="J4:O4"/>
    <mergeCell ref="A4:A5"/>
    <mergeCell ref="B4:B5"/>
    <mergeCell ref="C4:C5"/>
  </mergeCells>
  <pageMargins left="0.700694444444445" right="0.306944444444444" top="0.357638888888889" bottom="0.161111111111111" header="0" footer="0"/>
  <pageSetup paperSize="9" scale="8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5"/>
  <sheetViews>
    <sheetView showGridLines="0" workbookViewId="0">
      <selection activeCell="R23" sqref="R23"/>
    </sheetView>
  </sheetViews>
  <sheetFormatPr defaultColWidth="9" defaultRowHeight="12.75"/>
  <cols>
    <col min="1" max="3" width="5.57142857142857" style="47" customWidth="1"/>
    <col min="4" max="4" width="9.28571428571429" style="48" customWidth="1"/>
    <col min="5" max="5" width="37.1428571428571" style="48" customWidth="1"/>
    <col min="6" max="8" width="15" style="48" customWidth="1"/>
    <col min="9" max="12" width="11.4285714285714" style="48" customWidth="1"/>
    <col min="13" max="20" width="9.14285714285714" style="48" customWidth="1"/>
    <col min="21" max="23" width="8" style="48" customWidth="1"/>
    <col min="24" max="16384" width="9" style="48"/>
  </cols>
  <sheetData>
    <row r="1" ht="12" customHeight="1" spans="1:22">
      <c r="A1" s="49"/>
      <c r="B1" s="49"/>
      <c r="C1" s="49"/>
      <c r="D1" s="50"/>
      <c r="E1" s="50"/>
      <c r="F1" s="50"/>
      <c r="G1" s="50"/>
      <c r="H1" s="50"/>
      <c r="I1" s="50"/>
      <c r="J1" s="50"/>
      <c r="K1" s="50"/>
      <c r="L1" s="16" t="s">
        <v>120</v>
      </c>
      <c r="M1" s="14"/>
      <c r="N1" s="14"/>
      <c r="O1" s="12"/>
      <c r="P1" s="12"/>
    </row>
    <row r="2" ht="21" customHeight="1" spans="1:22">
      <c r="A2" s="13" t="s">
        <v>121</v>
      </c>
      <c r="B2" s="13"/>
      <c r="C2" s="13"/>
      <c r="D2" s="13"/>
      <c r="E2" s="13"/>
      <c r="F2" s="13"/>
      <c r="G2" s="13"/>
      <c r="H2" s="13"/>
      <c r="I2" s="13"/>
      <c r="J2" s="13"/>
      <c r="K2" s="13"/>
      <c r="L2" s="13"/>
      <c r="M2" s="14"/>
      <c r="N2" s="14"/>
      <c r="O2" s="12"/>
      <c r="P2" s="12"/>
    </row>
    <row r="3" ht="13" customHeight="1" spans="1:22">
      <c r="A3" s="51"/>
      <c r="B3" s="31"/>
      <c r="C3" s="31"/>
      <c r="D3" s="52"/>
      <c r="E3" s="52"/>
      <c r="F3" s="52"/>
      <c r="G3" s="52"/>
      <c r="H3" s="52"/>
      <c r="I3" s="52"/>
      <c r="J3" s="52"/>
      <c r="K3" s="52"/>
      <c r="L3" s="16" t="s">
        <v>15</v>
      </c>
      <c r="M3" s="14"/>
      <c r="N3" s="14"/>
      <c r="O3" s="12"/>
      <c r="P3" s="12"/>
    </row>
    <row r="4" ht="16" customHeight="1" spans="1:22">
      <c r="A4" s="8" t="s">
        <v>122</v>
      </c>
      <c r="B4" s="8"/>
      <c r="C4" s="8"/>
      <c r="D4" s="8" t="s">
        <v>68</v>
      </c>
      <c r="E4" s="8" t="s">
        <v>123</v>
      </c>
      <c r="F4" s="8" t="s">
        <v>124</v>
      </c>
      <c r="G4" s="8"/>
      <c r="H4" s="8"/>
      <c r="I4" s="8"/>
      <c r="J4" s="8"/>
      <c r="K4" s="8"/>
      <c r="L4" s="8"/>
      <c r="M4" s="14"/>
      <c r="N4" s="14"/>
      <c r="O4" s="12"/>
      <c r="P4" s="12"/>
    </row>
    <row r="5" ht="15" customHeight="1" spans="1:22">
      <c r="A5" s="8"/>
      <c r="B5" s="8"/>
      <c r="C5" s="8"/>
      <c r="D5" s="8"/>
      <c r="E5" s="8"/>
      <c r="F5" s="8" t="s">
        <v>70</v>
      </c>
      <c r="G5" s="8" t="s">
        <v>125</v>
      </c>
      <c r="H5" s="8" t="s">
        <v>126</v>
      </c>
      <c r="I5" s="8"/>
      <c r="J5" s="8"/>
      <c r="K5" s="8"/>
      <c r="L5" s="8"/>
      <c r="M5" s="14"/>
      <c r="N5" s="14"/>
      <c r="O5" s="12"/>
      <c r="P5" s="12"/>
    </row>
    <row r="6" ht="25" customHeight="1" spans="1:22">
      <c r="A6" s="8"/>
      <c r="B6" s="8"/>
      <c r="C6" s="8"/>
      <c r="D6" s="8"/>
      <c r="E6" s="8"/>
      <c r="F6" s="8"/>
      <c r="G6" s="8"/>
      <c r="H6" s="8" t="s">
        <v>73</v>
      </c>
      <c r="I6" s="8" t="s">
        <v>127</v>
      </c>
      <c r="J6" s="8" t="s">
        <v>128</v>
      </c>
      <c r="K6" s="8" t="s">
        <v>129</v>
      </c>
      <c r="L6" s="8" t="s">
        <v>130</v>
      </c>
      <c r="M6" s="14"/>
      <c r="N6" s="14"/>
      <c r="O6" s="12"/>
      <c r="P6" s="12"/>
    </row>
    <row r="7" ht="15" customHeight="1" spans="1:22">
      <c r="A7" s="8" t="s">
        <v>79</v>
      </c>
      <c r="B7" s="8" t="s">
        <v>79</v>
      </c>
      <c r="C7" s="8" t="s">
        <v>79</v>
      </c>
      <c r="D7" s="8" t="s">
        <v>79</v>
      </c>
      <c r="E7" s="8" t="s">
        <v>79</v>
      </c>
      <c r="F7" s="8">
        <v>1</v>
      </c>
      <c r="G7" s="8">
        <v>2</v>
      </c>
      <c r="H7" s="8">
        <v>3</v>
      </c>
      <c r="I7" s="8">
        <v>4</v>
      </c>
      <c r="J7" s="8">
        <v>5</v>
      </c>
      <c r="K7" s="8">
        <v>6</v>
      </c>
      <c r="L7" s="8">
        <v>7</v>
      </c>
      <c r="M7" s="14"/>
      <c r="N7" s="14"/>
      <c r="O7" s="12"/>
      <c r="P7" s="12"/>
    </row>
    <row r="8" ht="19" customHeight="1" spans="1:22">
      <c r="A8" s="53" t="s">
        <v>80</v>
      </c>
      <c r="B8" s="53" t="s">
        <v>80</v>
      </c>
      <c r="C8" s="53" t="s">
        <v>80</v>
      </c>
      <c r="D8" s="54" t="s">
        <v>80</v>
      </c>
      <c r="E8" s="55" t="s">
        <v>70</v>
      </c>
      <c r="F8" s="56">
        <f>63751.679781+1630.27</f>
        <v>65381.949781</v>
      </c>
      <c r="G8" s="56">
        <f>5705.117758+1630.27</f>
        <v>7335.387758</v>
      </c>
      <c r="H8" s="56">
        <v>58046.562023</v>
      </c>
      <c r="I8" s="57">
        <v>19.771723</v>
      </c>
      <c r="J8" s="57"/>
      <c r="K8" s="57">
        <v>58026.7903</v>
      </c>
      <c r="L8" s="57"/>
      <c r="M8" s="14"/>
      <c r="N8" s="58"/>
      <c r="O8" s="14"/>
      <c r="P8" s="14"/>
      <c r="Q8" s="14"/>
      <c r="R8" s="14"/>
      <c r="S8" s="14"/>
      <c r="T8" s="14"/>
      <c r="U8" s="12"/>
      <c r="V8" s="12"/>
    </row>
    <row r="9" ht="19" customHeight="1" spans="1:22">
      <c r="A9" s="53"/>
      <c r="B9" s="53"/>
      <c r="C9" s="53"/>
      <c r="D9" s="54" t="s">
        <v>81</v>
      </c>
      <c r="E9" s="55" t="s">
        <v>82</v>
      </c>
      <c r="F9" s="56">
        <f>63751.679781+1630.27</f>
        <v>65381.949781</v>
      </c>
      <c r="G9" s="56">
        <f>5705.117758+1630.27</f>
        <v>7335.387758</v>
      </c>
      <c r="H9" s="56">
        <v>58046.562023</v>
      </c>
      <c r="I9" s="57"/>
      <c r="J9" s="57"/>
      <c r="K9" s="57"/>
      <c r="L9" s="57"/>
      <c r="M9" s="12"/>
    </row>
    <row r="10" ht="19" customHeight="1" spans="1:22">
      <c r="A10" s="53"/>
      <c r="B10" s="53"/>
      <c r="C10" s="53"/>
      <c r="D10" s="54" t="s">
        <v>83</v>
      </c>
      <c r="E10" s="55" t="s">
        <v>84</v>
      </c>
      <c r="F10" s="56">
        <v>2469.571175</v>
      </c>
      <c r="G10" s="56">
        <v>1978.771175</v>
      </c>
      <c r="H10" s="56">
        <v>490.8</v>
      </c>
      <c r="I10" s="57"/>
      <c r="J10" s="57"/>
      <c r="K10" s="57"/>
      <c r="L10" s="57"/>
      <c r="M10" s="12"/>
    </row>
    <row r="11" ht="19" customHeight="1" spans="1:22">
      <c r="A11" s="53" t="s">
        <v>131</v>
      </c>
      <c r="B11" s="53" t="s">
        <v>132</v>
      </c>
      <c r="C11" s="53" t="s">
        <v>133</v>
      </c>
      <c r="D11" s="54"/>
      <c r="E11" s="55" t="s">
        <v>134</v>
      </c>
      <c r="F11" s="56">
        <v>97.04368</v>
      </c>
      <c r="G11" s="56">
        <v>97.04368</v>
      </c>
      <c r="H11" s="56"/>
      <c r="I11" s="57"/>
      <c r="J11" s="57"/>
      <c r="K11" s="57"/>
      <c r="L11" s="57"/>
      <c r="M11" s="12"/>
    </row>
    <row r="12" ht="19" customHeight="1" spans="1:22">
      <c r="A12" s="53" t="s">
        <v>131</v>
      </c>
      <c r="B12" s="53" t="s">
        <v>132</v>
      </c>
      <c r="C12" s="53" t="s">
        <v>132</v>
      </c>
      <c r="D12" s="54"/>
      <c r="E12" s="55" t="s">
        <v>135</v>
      </c>
      <c r="F12" s="56">
        <v>215.515273</v>
      </c>
      <c r="G12" s="56">
        <v>215.515273</v>
      </c>
      <c r="H12" s="56"/>
      <c r="I12" s="57"/>
      <c r="J12" s="57"/>
      <c r="K12" s="57"/>
      <c r="L12" s="57"/>
      <c r="M12" s="12"/>
    </row>
    <row r="13" ht="19" customHeight="1" spans="1:22">
      <c r="A13" s="53" t="s">
        <v>131</v>
      </c>
      <c r="B13" s="53" t="s">
        <v>132</v>
      </c>
      <c r="C13" s="53" t="s">
        <v>136</v>
      </c>
      <c r="D13" s="54"/>
      <c r="E13" s="55" t="s">
        <v>137</v>
      </c>
      <c r="F13" s="56">
        <v>100.757636</v>
      </c>
      <c r="G13" s="56">
        <v>100.757636</v>
      </c>
      <c r="H13" s="56"/>
      <c r="I13" s="57"/>
      <c r="J13" s="57"/>
      <c r="K13" s="57"/>
      <c r="L13" s="57"/>
      <c r="M13" s="12"/>
    </row>
    <row r="14" ht="19" customHeight="1" spans="1:22">
      <c r="A14" s="53" t="s">
        <v>138</v>
      </c>
      <c r="B14" s="53" t="s">
        <v>139</v>
      </c>
      <c r="C14" s="53" t="s">
        <v>140</v>
      </c>
      <c r="D14" s="54"/>
      <c r="E14" s="55" t="s">
        <v>141</v>
      </c>
      <c r="F14" s="56">
        <v>1290.857625</v>
      </c>
      <c r="G14" s="56">
        <v>1290.857625</v>
      </c>
      <c r="H14" s="56"/>
      <c r="I14" s="57"/>
      <c r="J14" s="57"/>
      <c r="K14" s="57"/>
      <c r="L14" s="57"/>
      <c r="M14" s="12"/>
    </row>
    <row r="15" ht="19" customHeight="1" spans="1:22">
      <c r="A15" s="53" t="s">
        <v>138</v>
      </c>
      <c r="B15" s="53" t="s">
        <v>139</v>
      </c>
      <c r="C15" s="53" t="s">
        <v>142</v>
      </c>
      <c r="D15" s="54"/>
      <c r="E15" s="55" t="s">
        <v>143</v>
      </c>
      <c r="F15" s="56">
        <v>7.2</v>
      </c>
      <c r="G15" s="56"/>
      <c r="H15" s="56">
        <v>7.2</v>
      </c>
      <c r="I15" s="57"/>
      <c r="J15" s="57"/>
      <c r="K15" s="57">
        <v>7.2</v>
      </c>
      <c r="L15" s="57"/>
      <c r="M15" s="12"/>
    </row>
    <row r="16" ht="19" customHeight="1" spans="1:22">
      <c r="A16" s="53" t="s">
        <v>138</v>
      </c>
      <c r="B16" s="53" t="s">
        <v>144</v>
      </c>
      <c r="C16" s="53" t="s">
        <v>133</v>
      </c>
      <c r="D16" s="54"/>
      <c r="E16" s="55" t="s">
        <v>145</v>
      </c>
      <c r="F16" s="56">
        <v>106.979466</v>
      </c>
      <c r="G16" s="56">
        <v>106.979466</v>
      </c>
      <c r="H16" s="56"/>
      <c r="I16" s="57"/>
      <c r="J16" s="57"/>
      <c r="K16" s="57"/>
      <c r="L16" s="57"/>
      <c r="M16" s="12"/>
    </row>
    <row r="17" ht="19" customHeight="1" spans="1:13">
      <c r="A17" s="53" t="s">
        <v>138</v>
      </c>
      <c r="B17" s="53" t="s">
        <v>146</v>
      </c>
      <c r="C17" s="53" t="s">
        <v>147</v>
      </c>
      <c r="D17" s="54"/>
      <c r="E17" s="55" t="s">
        <v>148</v>
      </c>
      <c r="F17" s="56">
        <v>420.5</v>
      </c>
      <c r="G17" s="56"/>
      <c r="H17" s="56">
        <v>420.5</v>
      </c>
      <c r="I17" s="57"/>
      <c r="J17" s="57"/>
      <c r="K17" s="57">
        <v>420.5</v>
      </c>
      <c r="L17" s="57"/>
      <c r="M17" s="12"/>
    </row>
    <row r="18" ht="19" customHeight="1" spans="1:13">
      <c r="A18" s="53" t="s">
        <v>149</v>
      </c>
      <c r="B18" s="53" t="s">
        <v>142</v>
      </c>
      <c r="C18" s="53" t="s">
        <v>147</v>
      </c>
      <c r="D18" s="54"/>
      <c r="E18" s="55" t="s">
        <v>150</v>
      </c>
      <c r="F18" s="56">
        <v>63.1</v>
      </c>
      <c r="G18" s="56"/>
      <c r="H18" s="56">
        <v>63.1</v>
      </c>
      <c r="I18" s="57"/>
      <c r="J18" s="57"/>
      <c r="K18" s="57">
        <v>63.1</v>
      </c>
      <c r="L18" s="57"/>
      <c r="M18" s="12"/>
    </row>
    <row r="19" ht="19" customHeight="1" spans="1:13">
      <c r="A19" s="53" t="s">
        <v>151</v>
      </c>
      <c r="B19" s="53" t="s">
        <v>133</v>
      </c>
      <c r="C19" s="53" t="s">
        <v>140</v>
      </c>
      <c r="D19" s="54"/>
      <c r="E19" s="55" t="s">
        <v>152</v>
      </c>
      <c r="F19" s="56">
        <v>167.617495</v>
      </c>
      <c r="G19" s="56">
        <v>167.617495</v>
      </c>
      <c r="H19" s="56"/>
      <c r="I19" s="57"/>
      <c r="J19" s="57"/>
      <c r="K19" s="57"/>
      <c r="L19" s="57"/>
      <c r="M19" s="12"/>
    </row>
    <row r="20" ht="19" customHeight="1" spans="1:13">
      <c r="A20" s="53"/>
      <c r="B20" s="53"/>
      <c r="C20" s="53"/>
      <c r="D20" s="54" t="s">
        <v>85</v>
      </c>
      <c r="E20" s="55" t="s">
        <v>86</v>
      </c>
      <c r="F20" s="56">
        <v>33455.697316</v>
      </c>
      <c r="G20" s="56">
        <v>310.247816</v>
      </c>
      <c r="H20" s="56">
        <v>33145.4495</v>
      </c>
      <c r="I20" s="57"/>
      <c r="J20" s="57"/>
      <c r="K20" s="57"/>
      <c r="L20" s="57"/>
      <c r="M20" s="12"/>
    </row>
    <row r="21" ht="19" customHeight="1" spans="1:13">
      <c r="A21" s="53" t="s">
        <v>131</v>
      </c>
      <c r="B21" s="53" t="s">
        <v>132</v>
      </c>
      <c r="C21" s="53" t="s">
        <v>133</v>
      </c>
      <c r="D21" s="54"/>
      <c r="E21" s="55" t="s">
        <v>134</v>
      </c>
      <c r="F21" s="56">
        <v>310.247816</v>
      </c>
      <c r="G21" s="56">
        <v>310.247816</v>
      </c>
      <c r="H21" s="56"/>
      <c r="I21" s="57"/>
      <c r="J21" s="57"/>
      <c r="K21" s="57"/>
      <c r="L21" s="57"/>
      <c r="M21" s="12"/>
    </row>
    <row r="22" ht="19" customHeight="1" spans="1:13">
      <c r="A22" s="53" t="s">
        <v>138</v>
      </c>
      <c r="B22" s="53" t="s">
        <v>133</v>
      </c>
      <c r="C22" s="53" t="s">
        <v>140</v>
      </c>
      <c r="D22" s="54"/>
      <c r="E22" s="55" t="s">
        <v>153</v>
      </c>
      <c r="F22" s="56">
        <v>33024.2095</v>
      </c>
      <c r="G22" s="56"/>
      <c r="H22" s="56">
        <v>33024.2095</v>
      </c>
      <c r="I22" s="57">
        <v>10</v>
      </c>
      <c r="J22" s="57"/>
      <c r="K22" s="57">
        <v>33014.2095</v>
      </c>
      <c r="L22" s="57"/>
      <c r="M22" s="12"/>
    </row>
    <row r="23" ht="19" customHeight="1" spans="1:13">
      <c r="A23" s="53" t="s">
        <v>149</v>
      </c>
      <c r="B23" s="53" t="s">
        <v>142</v>
      </c>
      <c r="C23" s="53" t="s">
        <v>147</v>
      </c>
      <c r="D23" s="54"/>
      <c r="E23" s="55" t="s">
        <v>150</v>
      </c>
      <c r="F23" s="56">
        <v>121.24</v>
      </c>
      <c r="G23" s="56"/>
      <c r="H23" s="56">
        <v>121.24</v>
      </c>
      <c r="I23" s="57"/>
      <c r="J23" s="57"/>
      <c r="K23" s="57">
        <v>121.24</v>
      </c>
      <c r="L23" s="57"/>
      <c r="M23" s="12"/>
    </row>
    <row r="24" ht="19" customHeight="1" spans="1:13">
      <c r="A24" s="53"/>
      <c r="B24" s="53"/>
      <c r="C24" s="53"/>
      <c r="D24" s="54" t="s">
        <v>87</v>
      </c>
      <c r="E24" s="55" t="s">
        <v>88</v>
      </c>
      <c r="F24" s="56">
        <v>8659.557504</v>
      </c>
      <c r="G24" s="56">
        <v>106.049504</v>
      </c>
      <c r="H24" s="56">
        <v>8553.508</v>
      </c>
      <c r="I24" s="57"/>
      <c r="J24" s="57"/>
      <c r="K24" s="57"/>
      <c r="L24" s="57"/>
      <c r="M24" s="12"/>
    </row>
    <row r="25" ht="19" customHeight="1" spans="1:13">
      <c r="A25" s="53" t="s">
        <v>131</v>
      </c>
      <c r="B25" s="53" t="s">
        <v>132</v>
      </c>
      <c r="C25" s="53" t="s">
        <v>133</v>
      </c>
      <c r="D25" s="54"/>
      <c r="E25" s="55" t="s">
        <v>134</v>
      </c>
      <c r="F25" s="56">
        <v>106.049504</v>
      </c>
      <c r="G25" s="56">
        <v>106.049504</v>
      </c>
      <c r="H25" s="56"/>
      <c r="I25" s="57"/>
      <c r="J25" s="57"/>
      <c r="K25" s="57"/>
      <c r="L25" s="57"/>
      <c r="M25" s="12"/>
    </row>
    <row r="26" ht="19" customHeight="1" spans="1:13">
      <c r="A26" s="53" t="s">
        <v>138</v>
      </c>
      <c r="B26" s="53" t="s">
        <v>133</v>
      </c>
      <c r="C26" s="53" t="s">
        <v>133</v>
      </c>
      <c r="D26" s="54"/>
      <c r="E26" s="55" t="s">
        <v>154</v>
      </c>
      <c r="F26" s="56">
        <v>8553.508</v>
      </c>
      <c r="G26" s="56"/>
      <c r="H26" s="56">
        <v>8553.508</v>
      </c>
      <c r="I26" s="57"/>
      <c r="J26" s="57"/>
      <c r="K26" s="57">
        <v>8553.508</v>
      </c>
      <c r="L26" s="57"/>
      <c r="M26" s="12"/>
    </row>
    <row r="27" ht="19" customHeight="1" spans="1:13">
      <c r="A27" s="53"/>
      <c r="B27" s="53"/>
      <c r="C27" s="53"/>
      <c r="D27" s="54" t="s">
        <v>89</v>
      </c>
      <c r="E27" s="55" t="s">
        <v>90</v>
      </c>
      <c r="F27" s="56">
        <v>4621.268868</v>
      </c>
      <c r="G27" s="56">
        <v>366.518868</v>
      </c>
      <c r="H27" s="56">
        <v>4254.75</v>
      </c>
      <c r="I27" s="57"/>
      <c r="J27" s="57"/>
      <c r="K27" s="57"/>
      <c r="L27" s="57"/>
      <c r="M27" s="12"/>
    </row>
    <row r="28" ht="19" customHeight="1" spans="1:13">
      <c r="A28" s="53" t="s">
        <v>131</v>
      </c>
      <c r="B28" s="53" t="s">
        <v>132</v>
      </c>
      <c r="C28" s="53" t="s">
        <v>133</v>
      </c>
      <c r="D28" s="54"/>
      <c r="E28" s="55" t="s">
        <v>134</v>
      </c>
      <c r="F28" s="56">
        <v>108.91648</v>
      </c>
      <c r="G28" s="56">
        <v>108.91648</v>
      </c>
      <c r="H28" s="56"/>
      <c r="I28" s="57"/>
      <c r="J28" s="57"/>
      <c r="K28" s="57"/>
      <c r="L28" s="57"/>
      <c r="M28" s="12"/>
    </row>
    <row r="29" ht="19" customHeight="1" spans="1:13">
      <c r="A29" s="53" t="s">
        <v>138</v>
      </c>
      <c r="B29" s="53" t="s">
        <v>139</v>
      </c>
      <c r="C29" s="53" t="s">
        <v>155</v>
      </c>
      <c r="D29" s="54"/>
      <c r="E29" s="55" t="s">
        <v>156</v>
      </c>
      <c r="F29" s="56">
        <v>4478.852388</v>
      </c>
      <c r="G29" s="56">
        <v>257.602388</v>
      </c>
      <c r="H29" s="56">
        <v>4221.25</v>
      </c>
      <c r="I29" s="57"/>
      <c r="J29" s="57"/>
      <c r="K29" s="57">
        <v>4221.25</v>
      </c>
      <c r="L29" s="57"/>
      <c r="M29" s="12"/>
    </row>
    <row r="30" ht="19" customHeight="1" spans="1:13">
      <c r="A30" s="53" t="s">
        <v>138</v>
      </c>
      <c r="B30" s="53" t="s">
        <v>139</v>
      </c>
      <c r="C30" s="53" t="s">
        <v>142</v>
      </c>
      <c r="D30" s="54"/>
      <c r="E30" s="55" t="s">
        <v>143</v>
      </c>
      <c r="F30" s="56">
        <v>13.5</v>
      </c>
      <c r="G30" s="56"/>
      <c r="H30" s="56">
        <v>13.5</v>
      </c>
      <c r="I30" s="57"/>
      <c r="J30" s="57"/>
      <c r="K30" s="57">
        <v>13.5</v>
      </c>
      <c r="L30" s="57"/>
      <c r="M30" s="12"/>
    </row>
    <row r="31" ht="19" customHeight="1" spans="1:13">
      <c r="A31" s="53" t="s">
        <v>149</v>
      </c>
      <c r="B31" s="53" t="s">
        <v>142</v>
      </c>
      <c r="C31" s="53" t="s">
        <v>147</v>
      </c>
      <c r="D31" s="54"/>
      <c r="E31" s="55" t="s">
        <v>150</v>
      </c>
      <c r="F31" s="56">
        <v>20</v>
      </c>
      <c r="G31" s="56"/>
      <c r="H31" s="56">
        <v>20</v>
      </c>
      <c r="I31" s="57"/>
      <c r="J31" s="57"/>
      <c r="K31" s="57">
        <v>20</v>
      </c>
      <c r="L31" s="57"/>
      <c r="M31" s="12"/>
    </row>
    <row r="32" ht="19" customHeight="1" spans="1:13">
      <c r="A32" s="53"/>
      <c r="B32" s="53"/>
      <c r="C32" s="53"/>
      <c r="D32" s="54" t="s">
        <v>91</v>
      </c>
      <c r="E32" s="55" t="s">
        <v>82</v>
      </c>
      <c r="F32" s="56">
        <v>2384.793225</v>
      </c>
      <c r="G32" s="56">
        <v>341.483225</v>
      </c>
      <c r="H32" s="56">
        <v>2043.31</v>
      </c>
      <c r="I32" s="57"/>
      <c r="J32" s="57"/>
      <c r="K32" s="57"/>
      <c r="L32" s="57"/>
      <c r="M32" s="12"/>
    </row>
    <row r="33" ht="19" customHeight="1" spans="1:13">
      <c r="A33" s="53" t="s">
        <v>131</v>
      </c>
      <c r="B33" s="53" t="s">
        <v>132</v>
      </c>
      <c r="C33" s="53" t="s">
        <v>140</v>
      </c>
      <c r="D33" s="54"/>
      <c r="E33" s="55" t="s">
        <v>157</v>
      </c>
      <c r="F33" s="56">
        <v>41.73738</v>
      </c>
      <c r="G33" s="56">
        <v>41.73738</v>
      </c>
      <c r="H33" s="56"/>
      <c r="I33" s="57"/>
      <c r="J33" s="57"/>
      <c r="K33" s="57"/>
      <c r="L33" s="57"/>
      <c r="M33" s="12"/>
    </row>
    <row r="34" ht="19" customHeight="1" spans="1:13">
      <c r="A34" s="53" t="s">
        <v>131</v>
      </c>
      <c r="B34" s="53" t="s">
        <v>132</v>
      </c>
      <c r="C34" s="53" t="s">
        <v>132</v>
      </c>
      <c r="D34" s="54"/>
      <c r="E34" s="55" t="s">
        <v>135</v>
      </c>
      <c r="F34" s="56">
        <v>28.066384</v>
      </c>
      <c r="G34" s="56">
        <v>28.066384</v>
      </c>
      <c r="H34" s="56"/>
      <c r="I34" s="57"/>
      <c r="J34" s="57"/>
      <c r="K34" s="57"/>
      <c r="L34" s="57"/>
      <c r="M34" s="12"/>
    </row>
    <row r="35" ht="19" customHeight="1" spans="1:13">
      <c r="A35" s="53" t="s">
        <v>131</v>
      </c>
      <c r="B35" s="53" t="s">
        <v>132</v>
      </c>
      <c r="C35" s="53" t="s">
        <v>136</v>
      </c>
      <c r="D35" s="54"/>
      <c r="E35" s="55" t="s">
        <v>137</v>
      </c>
      <c r="F35" s="56">
        <v>14.033192</v>
      </c>
      <c r="G35" s="56">
        <v>14.033192</v>
      </c>
      <c r="H35" s="56"/>
      <c r="I35" s="57"/>
      <c r="J35" s="57"/>
      <c r="K35" s="57"/>
      <c r="L35" s="57"/>
      <c r="M35" s="12"/>
    </row>
    <row r="36" ht="19" customHeight="1" spans="1:13">
      <c r="A36" s="53" t="s">
        <v>131</v>
      </c>
      <c r="B36" s="53" t="s">
        <v>158</v>
      </c>
      <c r="C36" s="53" t="s">
        <v>140</v>
      </c>
      <c r="D36" s="54"/>
      <c r="E36" s="55" t="s">
        <v>159</v>
      </c>
      <c r="F36" s="56">
        <v>180</v>
      </c>
      <c r="G36" s="56"/>
      <c r="H36" s="56">
        <v>180</v>
      </c>
      <c r="I36" s="57"/>
      <c r="J36" s="57"/>
      <c r="K36" s="57">
        <v>180</v>
      </c>
      <c r="L36" s="57"/>
      <c r="M36" s="12"/>
    </row>
    <row r="37" ht="19" customHeight="1" spans="1:13">
      <c r="A37" s="53" t="s">
        <v>131</v>
      </c>
      <c r="B37" s="53" t="s">
        <v>158</v>
      </c>
      <c r="C37" s="53" t="s">
        <v>147</v>
      </c>
      <c r="D37" s="54"/>
      <c r="E37" s="55" t="s">
        <v>160</v>
      </c>
      <c r="F37" s="56">
        <v>798</v>
      </c>
      <c r="G37" s="56"/>
      <c r="H37" s="56">
        <v>798</v>
      </c>
      <c r="I37" s="57"/>
      <c r="J37" s="57"/>
      <c r="K37" s="57">
        <v>798</v>
      </c>
      <c r="L37" s="57"/>
      <c r="M37" s="12"/>
    </row>
    <row r="38" ht="19" customHeight="1" spans="1:13">
      <c r="A38" s="53" t="s">
        <v>138</v>
      </c>
      <c r="B38" s="53" t="s">
        <v>140</v>
      </c>
      <c r="C38" s="53" t="s">
        <v>140</v>
      </c>
      <c r="D38" s="54"/>
      <c r="E38" s="55" t="s">
        <v>161</v>
      </c>
      <c r="F38" s="56">
        <v>218.625028</v>
      </c>
      <c r="G38" s="56">
        <v>218.625028</v>
      </c>
      <c r="H38" s="56"/>
      <c r="I38" s="57"/>
      <c r="J38" s="57"/>
      <c r="K38" s="57"/>
      <c r="L38" s="57"/>
      <c r="M38" s="12"/>
    </row>
    <row r="39" ht="19" customHeight="1" spans="1:13">
      <c r="A39" s="53" t="s">
        <v>138</v>
      </c>
      <c r="B39" s="53" t="s">
        <v>155</v>
      </c>
      <c r="C39" s="53" t="s">
        <v>147</v>
      </c>
      <c r="D39" s="54"/>
      <c r="E39" s="55" t="s">
        <v>162</v>
      </c>
      <c r="F39" s="56">
        <v>9.33</v>
      </c>
      <c r="G39" s="56"/>
      <c r="H39" s="56">
        <v>9.33</v>
      </c>
      <c r="I39" s="57"/>
      <c r="J39" s="57"/>
      <c r="K39" s="57">
        <v>9.33</v>
      </c>
      <c r="L39" s="57"/>
      <c r="M39" s="12"/>
    </row>
    <row r="40" ht="19" customHeight="1" spans="1:13">
      <c r="A40" s="53" t="s">
        <v>138</v>
      </c>
      <c r="B40" s="53" t="s">
        <v>139</v>
      </c>
      <c r="C40" s="53" t="s">
        <v>142</v>
      </c>
      <c r="D40" s="54"/>
      <c r="E40" s="55" t="s">
        <v>143</v>
      </c>
      <c r="F40" s="56">
        <v>238.5</v>
      </c>
      <c r="G40" s="56"/>
      <c r="H40" s="56">
        <v>238.5</v>
      </c>
      <c r="I40" s="57"/>
      <c r="J40" s="57"/>
      <c r="K40" s="57">
        <v>238.5</v>
      </c>
      <c r="L40" s="57"/>
      <c r="M40" s="12"/>
    </row>
    <row r="41" ht="19" customHeight="1" spans="1:13">
      <c r="A41" s="53" t="s">
        <v>138</v>
      </c>
      <c r="B41" s="53" t="s">
        <v>163</v>
      </c>
      <c r="C41" s="53" t="s">
        <v>164</v>
      </c>
      <c r="D41" s="54"/>
      <c r="E41" s="55" t="s">
        <v>165</v>
      </c>
      <c r="F41" s="56">
        <v>15</v>
      </c>
      <c r="G41" s="56"/>
      <c r="H41" s="56">
        <v>15</v>
      </c>
      <c r="I41" s="57"/>
      <c r="J41" s="57"/>
      <c r="K41" s="57">
        <v>15</v>
      </c>
      <c r="L41" s="57"/>
      <c r="M41" s="12"/>
    </row>
    <row r="42" ht="19" customHeight="1" spans="1:13">
      <c r="A42" s="53" t="s">
        <v>138</v>
      </c>
      <c r="B42" s="53" t="s">
        <v>163</v>
      </c>
      <c r="C42" s="53" t="s">
        <v>166</v>
      </c>
      <c r="D42" s="54"/>
      <c r="E42" s="55" t="s">
        <v>167</v>
      </c>
      <c r="F42" s="56">
        <v>508.32</v>
      </c>
      <c r="G42" s="56"/>
      <c r="H42" s="56">
        <v>508.32</v>
      </c>
      <c r="I42" s="57"/>
      <c r="J42" s="57"/>
      <c r="K42" s="57">
        <v>508.32</v>
      </c>
      <c r="L42" s="57"/>
      <c r="M42" s="12"/>
    </row>
    <row r="43" ht="19" customHeight="1" spans="1:13">
      <c r="A43" s="53" t="s">
        <v>138</v>
      </c>
      <c r="B43" s="53" t="s">
        <v>144</v>
      </c>
      <c r="C43" s="53" t="s">
        <v>140</v>
      </c>
      <c r="D43" s="54"/>
      <c r="E43" s="55" t="s">
        <v>168</v>
      </c>
      <c r="F43" s="56">
        <v>13.857777</v>
      </c>
      <c r="G43" s="56">
        <v>13.857777</v>
      </c>
      <c r="H43" s="56"/>
      <c r="I43" s="57"/>
      <c r="J43" s="57"/>
      <c r="K43" s="57"/>
      <c r="L43" s="57"/>
      <c r="M43" s="12"/>
    </row>
    <row r="44" ht="19" customHeight="1" spans="1:13">
      <c r="A44" s="53" t="s">
        <v>138</v>
      </c>
      <c r="B44" s="53" t="s">
        <v>147</v>
      </c>
      <c r="C44" s="53" t="s">
        <v>147</v>
      </c>
      <c r="D44" s="54"/>
      <c r="E44" s="55" t="s">
        <v>169</v>
      </c>
      <c r="F44" s="56">
        <v>14.06</v>
      </c>
      <c r="G44" s="56"/>
      <c r="H44" s="56">
        <v>14.06</v>
      </c>
      <c r="I44" s="57">
        <v>0.06</v>
      </c>
      <c r="J44" s="57"/>
      <c r="K44" s="57">
        <v>14</v>
      </c>
      <c r="L44" s="57"/>
      <c r="M44" s="12"/>
    </row>
    <row r="45" ht="19" customHeight="1" spans="1:13">
      <c r="A45" s="53" t="s">
        <v>149</v>
      </c>
      <c r="B45" s="53" t="s">
        <v>142</v>
      </c>
      <c r="C45" s="53" t="s">
        <v>147</v>
      </c>
      <c r="D45" s="54"/>
      <c r="E45" s="55" t="s">
        <v>150</v>
      </c>
      <c r="F45" s="56">
        <v>280.1</v>
      </c>
      <c r="G45" s="56"/>
      <c r="H45" s="56">
        <v>280.1</v>
      </c>
      <c r="I45" s="57">
        <v>9</v>
      </c>
      <c r="J45" s="57"/>
      <c r="K45" s="57">
        <v>271.1</v>
      </c>
      <c r="L45" s="57"/>
      <c r="M45" s="12"/>
    </row>
    <row r="46" ht="19" customHeight="1" spans="1:13">
      <c r="A46" s="53" t="s">
        <v>151</v>
      </c>
      <c r="B46" s="53" t="s">
        <v>133</v>
      </c>
      <c r="C46" s="53" t="s">
        <v>140</v>
      </c>
      <c r="D46" s="54"/>
      <c r="E46" s="55" t="s">
        <v>152</v>
      </c>
      <c r="F46" s="56">
        <v>25.163464</v>
      </c>
      <c r="G46" s="56">
        <v>25.163464</v>
      </c>
      <c r="H46" s="56"/>
      <c r="I46" s="57"/>
      <c r="J46" s="57"/>
      <c r="K46" s="57"/>
      <c r="L46" s="57"/>
      <c r="M46" s="12"/>
    </row>
    <row r="47" ht="19" customHeight="1" spans="1:13">
      <c r="A47" s="53"/>
      <c r="B47" s="53"/>
      <c r="C47" s="53"/>
      <c r="D47" s="54" t="s">
        <v>92</v>
      </c>
      <c r="E47" s="55" t="s">
        <v>93</v>
      </c>
      <c r="F47" s="56">
        <v>87.678412</v>
      </c>
      <c r="G47" s="56">
        <v>86.966689</v>
      </c>
      <c r="H47" s="56">
        <v>0.711723</v>
      </c>
      <c r="I47" s="57"/>
      <c r="J47" s="57"/>
      <c r="K47" s="57"/>
      <c r="L47" s="57"/>
      <c r="M47" s="12"/>
    </row>
    <row r="48" ht="19" customHeight="1" spans="1:13">
      <c r="A48" s="53" t="s">
        <v>131</v>
      </c>
      <c r="B48" s="53" t="s">
        <v>132</v>
      </c>
      <c r="C48" s="53" t="s">
        <v>140</v>
      </c>
      <c r="D48" s="54"/>
      <c r="E48" s="55" t="s">
        <v>157</v>
      </c>
      <c r="F48" s="56">
        <v>3.26428</v>
      </c>
      <c r="G48" s="56">
        <v>3.26428</v>
      </c>
      <c r="H48" s="56"/>
      <c r="I48" s="57"/>
      <c r="J48" s="57"/>
      <c r="K48" s="57"/>
      <c r="L48" s="57"/>
      <c r="M48" s="12"/>
    </row>
    <row r="49" ht="19" customHeight="1" spans="1:13">
      <c r="A49" s="53" t="s">
        <v>131</v>
      </c>
      <c r="B49" s="53" t="s">
        <v>132</v>
      </c>
      <c r="C49" s="53" t="s">
        <v>132</v>
      </c>
      <c r="D49" s="54"/>
      <c r="E49" s="55" t="s">
        <v>135</v>
      </c>
      <c r="F49" s="56">
        <v>7.77211</v>
      </c>
      <c r="G49" s="56">
        <v>7.77211</v>
      </c>
      <c r="H49" s="56"/>
      <c r="I49" s="57"/>
      <c r="J49" s="57"/>
      <c r="K49" s="57"/>
      <c r="L49" s="57"/>
      <c r="M49" s="12"/>
    </row>
    <row r="50" ht="19" customHeight="1" spans="1:13">
      <c r="A50" s="53" t="s">
        <v>131</v>
      </c>
      <c r="B50" s="53" t="s">
        <v>132</v>
      </c>
      <c r="C50" s="53" t="s">
        <v>136</v>
      </c>
      <c r="D50" s="54"/>
      <c r="E50" s="55" t="s">
        <v>137</v>
      </c>
      <c r="F50" s="56">
        <v>3.886055</v>
      </c>
      <c r="G50" s="56">
        <v>3.886055</v>
      </c>
      <c r="H50" s="56"/>
      <c r="I50" s="57"/>
      <c r="J50" s="57"/>
      <c r="K50" s="57"/>
      <c r="L50" s="57"/>
      <c r="M50" s="12"/>
    </row>
    <row r="51" ht="19" customHeight="1" spans="1:13">
      <c r="A51" s="53" t="s">
        <v>131</v>
      </c>
      <c r="B51" s="53" t="s">
        <v>164</v>
      </c>
      <c r="C51" s="53" t="s">
        <v>140</v>
      </c>
      <c r="D51" s="54"/>
      <c r="E51" s="55" t="s">
        <v>161</v>
      </c>
      <c r="F51" s="56">
        <v>61.195743</v>
      </c>
      <c r="G51" s="56">
        <v>61.195743</v>
      </c>
      <c r="H51" s="56"/>
      <c r="I51" s="57"/>
      <c r="J51" s="57"/>
      <c r="K51" s="57"/>
      <c r="L51" s="57"/>
      <c r="M51" s="12"/>
    </row>
    <row r="52" ht="19" customHeight="1" spans="1:13">
      <c r="A52" s="53" t="s">
        <v>131</v>
      </c>
      <c r="B52" s="53" t="s">
        <v>164</v>
      </c>
      <c r="C52" s="53" t="s">
        <v>147</v>
      </c>
      <c r="D52" s="54"/>
      <c r="E52" s="55" t="s">
        <v>170</v>
      </c>
      <c r="F52" s="56">
        <v>0.711723</v>
      </c>
      <c r="G52" s="56"/>
      <c r="H52" s="56">
        <v>0.711723</v>
      </c>
      <c r="I52" s="57">
        <v>0.711723</v>
      </c>
      <c r="J52" s="57"/>
      <c r="K52" s="57"/>
      <c r="L52" s="57"/>
      <c r="M52" s="12"/>
    </row>
    <row r="53" ht="19" customHeight="1" spans="1:13">
      <c r="A53" s="53" t="s">
        <v>138</v>
      </c>
      <c r="B53" s="53" t="s">
        <v>144</v>
      </c>
      <c r="C53" s="53" t="s">
        <v>140</v>
      </c>
      <c r="D53" s="54"/>
      <c r="E53" s="55" t="s">
        <v>168</v>
      </c>
      <c r="F53" s="56">
        <v>3.837479</v>
      </c>
      <c r="G53" s="56">
        <v>3.837479</v>
      </c>
      <c r="H53" s="56"/>
      <c r="I53" s="57"/>
      <c r="J53" s="57"/>
      <c r="K53" s="57"/>
      <c r="L53" s="57"/>
      <c r="M53" s="12"/>
    </row>
    <row r="54" ht="19" customHeight="1" spans="1:13">
      <c r="A54" s="53" t="s">
        <v>151</v>
      </c>
      <c r="B54" s="53" t="s">
        <v>133</v>
      </c>
      <c r="C54" s="53" t="s">
        <v>140</v>
      </c>
      <c r="D54" s="54"/>
      <c r="E54" s="55" t="s">
        <v>152</v>
      </c>
      <c r="F54" s="56">
        <v>7.011022</v>
      </c>
      <c r="G54" s="56">
        <v>7.011022</v>
      </c>
      <c r="H54" s="56"/>
      <c r="I54" s="57"/>
      <c r="J54" s="57"/>
      <c r="K54" s="57"/>
      <c r="L54" s="57"/>
      <c r="M54" s="12"/>
    </row>
    <row r="55" ht="19" customHeight="1" spans="1:13">
      <c r="A55" s="53"/>
      <c r="B55" s="53"/>
      <c r="C55" s="53"/>
      <c r="D55" s="54" t="s">
        <v>94</v>
      </c>
      <c r="E55" s="55" t="s">
        <v>95</v>
      </c>
      <c r="F55" s="56">
        <v>75.558629</v>
      </c>
      <c r="G55" s="56">
        <v>75.558629</v>
      </c>
      <c r="H55" s="56"/>
      <c r="I55" s="57"/>
      <c r="J55" s="57"/>
      <c r="K55" s="57"/>
      <c r="L55" s="57"/>
      <c r="M55" s="12"/>
    </row>
    <row r="56" ht="19" customHeight="1" spans="1:13">
      <c r="A56" s="53" t="s">
        <v>131</v>
      </c>
      <c r="B56" s="53" t="s">
        <v>132</v>
      </c>
      <c r="C56" s="53" t="s">
        <v>132</v>
      </c>
      <c r="D56" s="54"/>
      <c r="E56" s="55" t="s">
        <v>135</v>
      </c>
      <c r="F56" s="56">
        <v>8.770928</v>
      </c>
      <c r="G56" s="56">
        <v>8.770928</v>
      </c>
      <c r="H56" s="56"/>
      <c r="I56" s="57"/>
      <c r="J56" s="57"/>
      <c r="K56" s="57"/>
      <c r="L56" s="57"/>
      <c r="M56" s="12"/>
    </row>
    <row r="57" ht="19" customHeight="1" spans="1:13">
      <c r="A57" s="53" t="s">
        <v>131</v>
      </c>
      <c r="B57" s="53" t="s">
        <v>132</v>
      </c>
      <c r="C57" s="53" t="s">
        <v>136</v>
      </c>
      <c r="D57" s="54"/>
      <c r="E57" s="55" t="s">
        <v>137</v>
      </c>
      <c r="F57" s="56">
        <v>4.385464</v>
      </c>
      <c r="G57" s="56">
        <v>4.385464</v>
      </c>
      <c r="H57" s="56"/>
      <c r="I57" s="57"/>
      <c r="J57" s="57"/>
      <c r="K57" s="57"/>
      <c r="L57" s="57"/>
      <c r="M57" s="12"/>
    </row>
    <row r="58" ht="19" customHeight="1" spans="1:13">
      <c r="A58" s="53" t="s">
        <v>138</v>
      </c>
      <c r="B58" s="53" t="s">
        <v>140</v>
      </c>
      <c r="C58" s="53" t="s">
        <v>147</v>
      </c>
      <c r="D58" s="54"/>
      <c r="E58" s="55" t="s">
        <v>171</v>
      </c>
      <c r="F58" s="56">
        <v>51.457395</v>
      </c>
      <c r="G58" s="56">
        <v>51.457395</v>
      </c>
      <c r="H58" s="56"/>
      <c r="I58" s="57"/>
      <c r="J58" s="57"/>
      <c r="K58" s="57"/>
      <c r="L58" s="57"/>
      <c r="M58" s="12"/>
    </row>
    <row r="59" ht="19" customHeight="1" spans="1:13">
      <c r="A59" s="53" t="s">
        <v>138</v>
      </c>
      <c r="B59" s="53" t="s">
        <v>144</v>
      </c>
      <c r="C59" s="53" t="s">
        <v>133</v>
      </c>
      <c r="D59" s="54"/>
      <c r="E59" s="55" t="s">
        <v>145</v>
      </c>
      <c r="F59" s="56">
        <v>4.366646</v>
      </c>
      <c r="G59" s="56">
        <v>4.366646</v>
      </c>
      <c r="H59" s="56"/>
      <c r="I59" s="57"/>
      <c r="J59" s="57"/>
      <c r="K59" s="57"/>
      <c r="L59" s="57"/>
      <c r="M59" s="12"/>
    </row>
    <row r="60" ht="19" customHeight="1" spans="1:13">
      <c r="A60" s="53" t="s">
        <v>151</v>
      </c>
      <c r="B60" s="53" t="s">
        <v>133</v>
      </c>
      <c r="C60" s="53" t="s">
        <v>140</v>
      </c>
      <c r="D60" s="54"/>
      <c r="E60" s="55" t="s">
        <v>152</v>
      </c>
      <c r="F60" s="56">
        <v>6.578196</v>
      </c>
      <c r="G60" s="56">
        <v>6.578196</v>
      </c>
      <c r="H60" s="56"/>
      <c r="I60" s="57"/>
      <c r="J60" s="57"/>
      <c r="K60" s="57"/>
      <c r="L60" s="57"/>
      <c r="M60" s="12"/>
    </row>
    <row r="61" ht="24" customHeight="1" spans="1:13">
      <c r="A61" s="53"/>
      <c r="B61" s="53"/>
      <c r="C61" s="53"/>
      <c r="D61" s="54" t="s">
        <v>96</v>
      </c>
      <c r="E61" s="55" t="s">
        <v>97</v>
      </c>
      <c r="F61" s="56">
        <v>119.760549</v>
      </c>
      <c r="G61" s="56">
        <v>119.760549</v>
      </c>
      <c r="H61" s="56"/>
      <c r="I61" s="57"/>
      <c r="J61" s="57"/>
      <c r="K61" s="57"/>
      <c r="L61" s="57"/>
      <c r="M61" s="12"/>
    </row>
    <row r="62" ht="19" customHeight="1" spans="1:13">
      <c r="A62" s="53" t="s">
        <v>131</v>
      </c>
      <c r="B62" s="53" t="s">
        <v>132</v>
      </c>
      <c r="C62" s="53" t="s">
        <v>132</v>
      </c>
      <c r="D62" s="54"/>
      <c r="E62" s="55" t="s">
        <v>135</v>
      </c>
      <c r="F62" s="56">
        <v>14.726128</v>
      </c>
      <c r="G62" s="56">
        <v>14.726128</v>
      </c>
      <c r="H62" s="56"/>
      <c r="I62" s="57"/>
      <c r="J62" s="57"/>
      <c r="K62" s="57"/>
      <c r="L62" s="57"/>
      <c r="M62" s="12"/>
    </row>
    <row r="63" ht="19" customHeight="1" spans="1:13">
      <c r="A63" s="53" t="s">
        <v>131</v>
      </c>
      <c r="B63" s="53" t="s">
        <v>132</v>
      </c>
      <c r="C63" s="53" t="s">
        <v>136</v>
      </c>
      <c r="D63" s="54"/>
      <c r="E63" s="55" t="s">
        <v>137</v>
      </c>
      <c r="F63" s="56">
        <v>7.363064</v>
      </c>
      <c r="G63" s="56">
        <v>7.363064</v>
      </c>
      <c r="H63" s="56"/>
      <c r="I63" s="57"/>
      <c r="J63" s="57"/>
      <c r="K63" s="57"/>
      <c r="L63" s="57"/>
      <c r="M63" s="12"/>
    </row>
    <row r="64" ht="19" customHeight="1" spans="1:13">
      <c r="A64" s="53" t="s">
        <v>138</v>
      </c>
      <c r="B64" s="53" t="s">
        <v>140</v>
      </c>
      <c r="C64" s="53" t="s">
        <v>147</v>
      </c>
      <c r="D64" s="54"/>
      <c r="E64" s="55" t="s">
        <v>171</v>
      </c>
      <c r="F64" s="56">
        <v>79.312535</v>
      </c>
      <c r="G64" s="56">
        <v>79.312535</v>
      </c>
      <c r="H64" s="56"/>
      <c r="I64" s="57"/>
      <c r="J64" s="57"/>
      <c r="K64" s="57"/>
      <c r="L64" s="57"/>
      <c r="M64" s="12"/>
    </row>
    <row r="65" ht="19" customHeight="1" spans="1:13">
      <c r="A65" s="53" t="s">
        <v>138</v>
      </c>
      <c r="B65" s="53" t="s">
        <v>144</v>
      </c>
      <c r="C65" s="53" t="s">
        <v>133</v>
      </c>
      <c r="D65" s="54"/>
      <c r="E65" s="55" t="s">
        <v>145</v>
      </c>
      <c r="F65" s="56">
        <v>7.314226</v>
      </c>
      <c r="G65" s="56">
        <v>7.314226</v>
      </c>
      <c r="H65" s="56"/>
      <c r="I65" s="57"/>
      <c r="J65" s="57"/>
      <c r="K65" s="57"/>
      <c r="L65" s="57"/>
      <c r="M65" s="12"/>
    </row>
    <row r="66" ht="19" customHeight="1" spans="1:13">
      <c r="A66" s="53" t="s">
        <v>151</v>
      </c>
      <c r="B66" s="53" t="s">
        <v>133</v>
      </c>
      <c r="C66" s="53" t="s">
        <v>140</v>
      </c>
      <c r="D66" s="54"/>
      <c r="E66" s="55" t="s">
        <v>152</v>
      </c>
      <c r="F66" s="56">
        <v>11.044596</v>
      </c>
      <c r="G66" s="56">
        <v>11.044596</v>
      </c>
      <c r="H66" s="56"/>
      <c r="I66" s="57"/>
      <c r="J66" s="57"/>
      <c r="K66" s="57"/>
      <c r="L66" s="57"/>
      <c r="M66" s="12"/>
    </row>
    <row r="67" ht="19" customHeight="1" spans="1:13">
      <c r="A67" s="53"/>
      <c r="B67" s="53"/>
      <c r="C67" s="53"/>
      <c r="D67" s="54" t="s">
        <v>98</v>
      </c>
      <c r="E67" s="55" t="s">
        <v>99</v>
      </c>
      <c r="F67" s="56">
        <v>121.570852</v>
      </c>
      <c r="G67" s="56">
        <v>121.570852</v>
      </c>
      <c r="H67" s="56"/>
      <c r="I67" s="57"/>
      <c r="J67" s="57"/>
      <c r="K67" s="57"/>
      <c r="L67" s="57"/>
      <c r="M67" s="12"/>
    </row>
    <row r="68" ht="19" customHeight="1" spans="1:13">
      <c r="A68" s="53" t="s">
        <v>131</v>
      </c>
      <c r="B68" s="53" t="s">
        <v>132</v>
      </c>
      <c r="C68" s="53" t="s">
        <v>133</v>
      </c>
      <c r="D68" s="54"/>
      <c r="E68" s="55" t="s">
        <v>134</v>
      </c>
      <c r="F68" s="56">
        <v>3.34564</v>
      </c>
      <c r="G68" s="56">
        <v>3.34564</v>
      </c>
      <c r="H68" s="56"/>
      <c r="I68" s="57"/>
      <c r="J68" s="57"/>
      <c r="K68" s="57"/>
      <c r="L68" s="57"/>
      <c r="M68" s="12"/>
    </row>
    <row r="69" ht="19" customHeight="1" spans="1:13">
      <c r="A69" s="53" t="s">
        <v>131</v>
      </c>
      <c r="B69" s="53" t="s">
        <v>132</v>
      </c>
      <c r="C69" s="53" t="s">
        <v>132</v>
      </c>
      <c r="D69" s="54"/>
      <c r="E69" s="55" t="s">
        <v>135</v>
      </c>
      <c r="F69" s="56">
        <v>14.372845</v>
      </c>
      <c r="G69" s="56">
        <v>14.372845</v>
      </c>
      <c r="H69" s="56"/>
      <c r="I69" s="57"/>
      <c r="J69" s="57"/>
      <c r="K69" s="57"/>
      <c r="L69" s="57"/>
      <c r="M69" s="12"/>
    </row>
    <row r="70" ht="19" customHeight="1" spans="1:13">
      <c r="A70" s="53" t="s">
        <v>131</v>
      </c>
      <c r="B70" s="53" t="s">
        <v>132</v>
      </c>
      <c r="C70" s="53" t="s">
        <v>136</v>
      </c>
      <c r="D70" s="54"/>
      <c r="E70" s="55" t="s">
        <v>137</v>
      </c>
      <c r="F70" s="56">
        <v>7.186423</v>
      </c>
      <c r="G70" s="56">
        <v>7.186423</v>
      </c>
      <c r="H70" s="56"/>
      <c r="I70" s="57"/>
      <c r="J70" s="57"/>
      <c r="K70" s="57"/>
      <c r="L70" s="57"/>
      <c r="M70" s="12"/>
    </row>
    <row r="71" ht="19" customHeight="1" spans="1:13">
      <c r="A71" s="53" t="s">
        <v>138</v>
      </c>
      <c r="B71" s="53" t="s">
        <v>140</v>
      </c>
      <c r="C71" s="53" t="s">
        <v>147</v>
      </c>
      <c r="D71" s="54"/>
      <c r="E71" s="55" t="s">
        <v>171</v>
      </c>
      <c r="F71" s="56">
        <v>78.739318</v>
      </c>
      <c r="G71" s="56">
        <v>78.739318</v>
      </c>
      <c r="H71" s="56"/>
      <c r="I71" s="57"/>
      <c r="J71" s="57"/>
      <c r="K71" s="57"/>
      <c r="L71" s="57"/>
      <c r="M71" s="12"/>
    </row>
    <row r="72" ht="19" customHeight="1" spans="1:13">
      <c r="A72" s="53" t="s">
        <v>138</v>
      </c>
      <c r="B72" s="53" t="s">
        <v>144</v>
      </c>
      <c r="C72" s="53" t="s">
        <v>133</v>
      </c>
      <c r="D72" s="54"/>
      <c r="E72" s="55" t="s">
        <v>145</v>
      </c>
      <c r="F72" s="56">
        <v>7.146992</v>
      </c>
      <c r="G72" s="56">
        <v>7.146992</v>
      </c>
      <c r="H72" s="56"/>
      <c r="I72" s="57"/>
      <c r="J72" s="57"/>
      <c r="K72" s="57"/>
      <c r="L72" s="57"/>
      <c r="M72" s="12"/>
    </row>
    <row r="73" ht="19" customHeight="1" spans="1:13">
      <c r="A73" s="53" t="s">
        <v>151</v>
      </c>
      <c r="B73" s="53" t="s">
        <v>133</v>
      </c>
      <c r="C73" s="53" t="s">
        <v>140</v>
      </c>
      <c r="D73" s="54"/>
      <c r="E73" s="55" t="s">
        <v>152</v>
      </c>
      <c r="F73" s="56">
        <v>10.779634</v>
      </c>
      <c r="G73" s="56">
        <v>10.779634</v>
      </c>
      <c r="H73" s="56"/>
      <c r="I73" s="57"/>
      <c r="J73" s="57"/>
      <c r="K73" s="57"/>
      <c r="L73" s="57"/>
      <c r="M73" s="12"/>
    </row>
    <row r="74" ht="19" customHeight="1" spans="1:13">
      <c r="A74" s="53"/>
      <c r="B74" s="53"/>
      <c r="C74" s="53"/>
      <c r="D74" s="54" t="s">
        <v>100</v>
      </c>
      <c r="E74" s="55" t="s">
        <v>101</v>
      </c>
      <c r="F74" s="56">
        <v>101.500017</v>
      </c>
      <c r="G74" s="56">
        <v>101.500017</v>
      </c>
      <c r="H74" s="56"/>
      <c r="I74" s="57"/>
      <c r="J74" s="57"/>
      <c r="K74" s="57"/>
      <c r="L74" s="57"/>
      <c r="M74" s="12"/>
    </row>
    <row r="75" ht="19" customHeight="1" spans="1:13">
      <c r="A75" s="53" t="s">
        <v>131</v>
      </c>
      <c r="B75" s="53" t="s">
        <v>132</v>
      </c>
      <c r="C75" s="53" t="s">
        <v>132</v>
      </c>
      <c r="D75" s="54"/>
      <c r="E75" s="55" t="s">
        <v>135</v>
      </c>
      <c r="F75" s="56">
        <v>12.287216</v>
      </c>
      <c r="G75" s="56">
        <v>12.287216</v>
      </c>
      <c r="H75" s="56"/>
      <c r="I75" s="57"/>
      <c r="J75" s="57"/>
      <c r="K75" s="57"/>
      <c r="L75" s="57"/>
      <c r="M75" s="12"/>
    </row>
    <row r="76" ht="19" customHeight="1" spans="1:13">
      <c r="A76" s="53" t="s">
        <v>131</v>
      </c>
      <c r="B76" s="53" t="s">
        <v>132</v>
      </c>
      <c r="C76" s="53" t="s">
        <v>136</v>
      </c>
      <c r="D76" s="54"/>
      <c r="E76" s="55" t="s">
        <v>137</v>
      </c>
      <c r="F76" s="56">
        <v>6.143608</v>
      </c>
      <c r="G76" s="56">
        <v>6.143608</v>
      </c>
      <c r="H76" s="56"/>
      <c r="I76" s="57"/>
      <c r="J76" s="57"/>
      <c r="K76" s="57"/>
      <c r="L76" s="57"/>
      <c r="M76" s="12"/>
    </row>
    <row r="77" ht="19" customHeight="1" spans="1:13">
      <c r="A77" s="53" t="s">
        <v>138</v>
      </c>
      <c r="B77" s="53" t="s">
        <v>140</v>
      </c>
      <c r="C77" s="53" t="s">
        <v>147</v>
      </c>
      <c r="D77" s="54"/>
      <c r="E77" s="55" t="s">
        <v>171</v>
      </c>
      <c r="F77" s="56">
        <v>67.743768</v>
      </c>
      <c r="G77" s="56">
        <v>67.743768</v>
      </c>
      <c r="H77" s="56"/>
      <c r="I77" s="57"/>
      <c r="J77" s="57"/>
      <c r="K77" s="57"/>
      <c r="L77" s="57"/>
      <c r="M77" s="12"/>
    </row>
    <row r="78" ht="19" customHeight="1" spans="1:13">
      <c r="A78" s="53" t="s">
        <v>138</v>
      </c>
      <c r="B78" s="53" t="s">
        <v>144</v>
      </c>
      <c r="C78" s="53" t="s">
        <v>133</v>
      </c>
      <c r="D78" s="54"/>
      <c r="E78" s="55" t="s">
        <v>145</v>
      </c>
      <c r="F78" s="56">
        <v>6.110013</v>
      </c>
      <c r="G78" s="56">
        <v>6.110013</v>
      </c>
      <c r="H78" s="56"/>
      <c r="I78" s="57"/>
      <c r="J78" s="57"/>
      <c r="K78" s="57"/>
      <c r="L78" s="57"/>
      <c r="M78" s="12"/>
    </row>
    <row r="79" ht="19" customHeight="1" spans="1:13">
      <c r="A79" s="53" t="s">
        <v>151</v>
      </c>
      <c r="B79" s="53" t="s">
        <v>133</v>
      </c>
      <c r="C79" s="53" t="s">
        <v>140</v>
      </c>
      <c r="D79" s="54"/>
      <c r="E79" s="55" t="s">
        <v>152</v>
      </c>
      <c r="F79" s="56">
        <v>9.215412</v>
      </c>
      <c r="G79" s="56">
        <v>9.215412</v>
      </c>
      <c r="H79" s="56"/>
      <c r="I79" s="57"/>
      <c r="J79" s="57"/>
      <c r="K79" s="57"/>
      <c r="L79" s="57"/>
      <c r="M79" s="12"/>
    </row>
    <row r="80" ht="19" customHeight="1" spans="1:13">
      <c r="A80" s="53"/>
      <c r="B80" s="53"/>
      <c r="C80" s="53"/>
      <c r="D80" s="54" t="s">
        <v>102</v>
      </c>
      <c r="E80" s="55" t="s">
        <v>103</v>
      </c>
      <c r="F80" s="56">
        <v>83.82327</v>
      </c>
      <c r="G80" s="56">
        <v>83.82327</v>
      </c>
      <c r="H80" s="56"/>
      <c r="I80" s="57"/>
      <c r="J80" s="57"/>
      <c r="K80" s="57"/>
      <c r="L80" s="57"/>
      <c r="M80" s="12"/>
    </row>
    <row r="81" ht="19" customHeight="1" spans="1:13">
      <c r="A81" s="53" t="s">
        <v>131</v>
      </c>
      <c r="B81" s="53" t="s">
        <v>132</v>
      </c>
      <c r="C81" s="53" t="s">
        <v>132</v>
      </c>
      <c r="D81" s="54"/>
      <c r="E81" s="55" t="s">
        <v>135</v>
      </c>
      <c r="F81" s="56">
        <v>7.845392</v>
      </c>
      <c r="G81" s="56">
        <v>7.845392</v>
      </c>
      <c r="H81" s="56"/>
      <c r="I81" s="57"/>
      <c r="J81" s="57"/>
      <c r="K81" s="57"/>
      <c r="L81" s="57"/>
      <c r="M81" s="12"/>
    </row>
    <row r="82" ht="19" customHeight="1" spans="1:13">
      <c r="A82" s="53" t="s">
        <v>131</v>
      </c>
      <c r="B82" s="53" t="s">
        <v>132</v>
      </c>
      <c r="C82" s="53" t="s">
        <v>136</v>
      </c>
      <c r="D82" s="54"/>
      <c r="E82" s="55" t="s">
        <v>137</v>
      </c>
      <c r="F82" s="56">
        <v>3.922696</v>
      </c>
      <c r="G82" s="56">
        <v>3.922696</v>
      </c>
      <c r="H82" s="56"/>
      <c r="I82" s="57"/>
      <c r="J82" s="57"/>
      <c r="K82" s="57"/>
      <c r="L82" s="57"/>
      <c r="M82" s="12"/>
    </row>
    <row r="83" ht="19" customHeight="1" spans="1:13">
      <c r="A83" s="53" t="s">
        <v>138</v>
      </c>
      <c r="B83" s="53" t="s">
        <v>163</v>
      </c>
      <c r="C83" s="53" t="s">
        <v>164</v>
      </c>
      <c r="D83" s="54"/>
      <c r="E83" s="55" t="s">
        <v>165</v>
      </c>
      <c r="F83" s="56">
        <v>61.27621</v>
      </c>
      <c r="G83" s="56">
        <v>61.27621</v>
      </c>
      <c r="H83" s="56"/>
      <c r="I83" s="57"/>
      <c r="J83" s="57"/>
      <c r="K83" s="57"/>
      <c r="L83" s="57"/>
      <c r="M83" s="12"/>
    </row>
    <row r="84" ht="19" customHeight="1" spans="1:13">
      <c r="A84" s="53" t="s">
        <v>138</v>
      </c>
      <c r="B84" s="53" t="s">
        <v>144</v>
      </c>
      <c r="C84" s="53" t="s">
        <v>140</v>
      </c>
      <c r="D84" s="54"/>
      <c r="E84" s="55" t="s">
        <v>168</v>
      </c>
      <c r="F84" s="56">
        <v>3.873662</v>
      </c>
      <c r="G84" s="56">
        <v>3.873662</v>
      </c>
      <c r="H84" s="56"/>
      <c r="I84" s="57"/>
      <c r="J84" s="57"/>
      <c r="K84" s="57"/>
      <c r="L84" s="57"/>
      <c r="M84" s="12"/>
    </row>
    <row r="85" ht="19" customHeight="1" spans="1:13">
      <c r="A85" s="53" t="s">
        <v>151</v>
      </c>
      <c r="B85" s="53" t="s">
        <v>133</v>
      </c>
      <c r="C85" s="53" t="s">
        <v>140</v>
      </c>
      <c r="D85" s="54"/>
      <c r="E85" s="55" t="s">
        <v>152</v>
      </c>
      <c r="F85" s="56">
        <v>6.90531</v>
      </c>
      <c r="G85" s="56">
        <v>6.90531</v>
      </c>
      <c r="H85" s="56"/>
      <c r="I85" s="57"/>
      <c r="J85" s="57"/>
      <c r="K85" s="57"/>
      <c r="L85" s="57"/>
      <c r="M85" s="12"/>
    </row>
    <row r="86" ht="19" customHeight="1" spans="1:13">
      <c r="A86" s="53"/>
      <c r="B86" s="53"/>
      <c r="C86" s="53"/>
      <c r="D86" s="54" t="s">
        <v>104</v>
      </c>
      <c r="E86" s="55" t="s">
        <v>105</v>
      </c>
      <c r="F86" s="56">
        <v>1808.883908</v>
      </c>
      <c r="G86" s="56">
        <v>534.083908</v>
      </c>
      <c r="H86" s="56">
        <v>1274.8</v>
      </c>
      <c r="I86" s="57"/>
      <c r="J86" s="57"/>
      <c r="K86" s="57"/>
      <c r="L86" s="57"/>
      <c r="M86" s="12"/>
    </row>
    <row r="87" ht="19" customHeight="1" spans="1:13">
      <c r="A87" s="53" t="s">
        <v>131</v>
      </c>
      <c r="B87" s="53" t="s">
        <v>132</v>
      </c>
      <c r="C87" s="53" t="s">
        <v>133</v>
      </c>
      <c r="D87" s="54"/>
      <c r="E87" s="55" t="s">
        <v>134</v>
      </c>
      <c r="F87" s="56">
        <v>8.749</v>
      </c>
      <c r="G87" s="56">
        <v>8.749</v>
      </c>
      <c r="H87" s="56"/>
      <c r="I87" s="57"/>
      <c r="J87" s="57"/>
      <c r="K87" s="57"/>
      <c r="L87" s="57"/>
      <c r="M87" s="12"/>
    </row>
    <row r="88" ht="19" customHeight="1" spans="1:13">
      <c r="A88" s="53" t="s">
        <v>138</v>
      </c>
      <c r="B88" s="53" t="s">
        <v>155</v>
      </c>
      <c r="C88" s="53" t="s">
        <v>133</v>
      </c>
      <c r="D88" s="54"/>
      <c r="E88" s="55" t="s">
        <v>172</v>
      </c>
      <c r="F88" s="56">
        <f>1495.611342+232.251342</f>
        <v>1727.862684</v>
      </c>
      <c r="G88" s="56">
        <f>232.251342+232.251342</f>
        <v>464.502684</v>
      </c>
      <c r="H88" s="56">
        <v>1263.36</v>
      </c>
      <c r="I88" s="57"/>
      <c r="J88" s="57"/>
      <c r="K88" s="57">
        <v>1263.36</v>
      </c>
      <c r="L88" s="57"/>
      <c r="M88" s="12"/>
    </row>
    <row r="89" ht="19" customHeight="1" spans="1:13">
      <c r="A89" s="53" t="s">
        <v>138</v>
      </c>
      <c r="B89" s="53" t="s">
        <v>155</v>
      </c>
      <c r="C89" s="53" t="s">
        <v>147</v>
      </c>
      <c r="D89" s="54"/>
      <c r="E89" s="55" t="s">
        <v>162</v>
      </c>
      <c r="F89" s="56">
        <v>60.832224</v>
      </c>
      <c r="G89" s="56">
        <v>60.832224</v>
      </c>
      <c r="H89" s="56"/>
      <c r="I89" s="57"/>
      <c r="J89" s="57"/>
      <c r="K89" s="57"/>
      <c r="L89" s="57"/>
      <c r="M89" s="12"/>
    </row>
    <row r="90" ht="19" customHeight="1" spans="1:13">
      <c r="A90" s="53" t="s">
        <v>149</v>
      </c>
      <c r="B90" s="53" t="s">
        <v>142</v>
      </c>
      <c r="C90" s="53" t="s">
        <v>147</v>
      </c>
      <c r="D90" s="54"/>
      <c r="E90" s="55" t="s">
        <v>150</v>
      </c>
      <c r="F90" s="56">
        <v>11.44</v>
      </c>
      <c r="G90" s="56"/>
      <c r="H90" s="56">
        <v>11.44</v>
      </c>
      <c r="I90" s="57"/>
      <c r="J90" s="57"/>
      <c r="K90" s="57">
        <v>11.44</v>
      </c>
      <c r="L90" s="57"/>
      <c r="M90" s="12"/>
    </row>
    <row r="91" ht="19" customHeight="1" spans="1:13">
      <c r="A91" s="53"/>
      <c r="B91" s="53"/>
      <c r="C91" s="53"/>
      <c r="D91" s="54" t="s">
        <v>106</v>
      </c>
      <c r="E91" s="55" t="s">
        <v>107</v>
      </c>
      <c r="F91" s="56">
        <v>1049.88212</v>
      </c>
      <c r="G91" s="56">
        <v>561.78072</v>
      </c>
      <c r="H91" s="56">
        <v>488.1014</v>
      </c>
      <c r="I91" s="57"/>
      <c r="J91" s="57"/>
      <c r="K91" s="57"/>
      <c r="L91" s="57"/>
      <c r="M91" s="12"/>
    </row>
    <row r="92" ht="19" customHeight="1" spans="1:13">
      <c r="A92" s="53" t="s">
        <v>131</v>
      </c>
      <c r="B92" s="53" t="s">
        <v>132</v>
      </c>
      <c r="C92" s="53" t="s">
        <v>133</v>
      </c>
      <c r="D92" s="54"/>
      <c r="E92" s="55" t="s">
        <v>134</v>
      </c>
      <c r="F92" s="56">
        <v>10.24644</v>
      </c>
      <c r="G92" s="56">
        <v>10.24644</v>
      </c>
      <c r="H92" s="56"/>
      <c r="I92" s="57"/>
      <c r="J92" s="57"/>
      <c r="K92" s="57"/>
      <c r="L92" s="57"/>
      <c r="M92" s="12"/>
    </row>
    <row r="93" ht="19" customHeight="1" spans="1:13">
      <c r="A93" s="53" t="s">
        <v>138</v>
      </c>
      <c r="B93" s="53" t="s">
        <v>155</v>
      </c>
      <c r="C93" s="53" t="s">
        <v>133</v>
      </c>
      <c r="D93" s="54"/>
      <c r="E93" s="55" t="s">
        <v>172</v>
      </c>
      <c r="F93" s="56">
        <f>720.997+240.897</f>
        <v>961.894</v>
      </c>
      <c r="G93" s="56">
        <f>240.897+240.897</f>
        <v>481.794</v>
      </c>
      <c r="H93" s="56">
        <v>480.1</v>
      </c>
      <c r="I93" s="57"/>
      <c r="J93" s="57"/>
      <c r="K93" s="57">
        <v>480.1</v>
      </c>
      <c r="L93" s="57"/>
      <c r="M93" s="12"/>
    </row>
    <row r="94" ht="19" customHeight="1" spans="1:13">
      <c r="A94" s="53" t="s">
        <v>138</v>
      </c>
      <c r="B94" s="53" t="s">
        <v>155</v>
      </c>
      <c r="C94" s="53" t="s">
        <v>147</v>
      </c>
      <c r="D94" s="54"/>
      <c r="E94" s="55" t="s">
        <v>162</v>
      </c>
      <c r="F94" s="56">
        <v>69.74028</v>
      </c>
      <c r="G94" s="56">
        <v>69.74028</v>
      </c>
      <c r="H94" s="56"/>
      <c r="I94" s="57"/>
      <c r="J94" s="57"/>
      <c r="K94" s="57"/>
      <c r="L94" s="57"/>
      <c r="M94" s="12"/>
    </row>
    <row r="95" ht="19" customHeight="1" spans="1:13">
      <c r="A95" s="53" t="s">
        <v>149</v>
      </c>
      <c r="B95" s="53" t="s">
        <v>142</v>
      </c>
      <c r="C95" s="53" t="s">
        <v>147</v>
      </c>
      <c r="D95" s="54"/>
      <c r="E95" s="55" t="s">
        <v>150</v>
      </c>
      <c r="F95" s="56">
        <v>8.0014</v>
      </c>
      <c r="G95" s="56"/>
      <c r="H95" s="56">
        <v>8.0014</v>
      </c>
      <c r="I95" s="57"/>
      <c r="J95" s="57"/>
      <c r="K95" s="57">
        <v>8.0014</v>
      </c>
      <c r="L95" s="57"/>
      <c r="M95" s="12"/>
    </row>
    <row r="96" ht="19" customHeight="1" spans="1:13">
      <c r="A96" s="53"/>
      <c r="B96" s="53"/>
      <c r="C96" s="53"/>
      <c r="D96" s="54" t="s">
        <v>108</v>
      </c>
      <c r="E96" s="55" t="s">
        <v>109</v>
      </c>
      <c r="F96" s="56">
        <v>1170.048988</v>
      </c>
      <c r="G96" s="56">
        <v>343.934788</v>
      </c>
      <c r="H96" s="56">
        <v>826.1142</v>
      </c>
      <c r="I96" s="57"/>
      <c r="J96" s="57"/>
      <c r="K96" s="57"/>
      <c r="L96" s="57"/>
      <c r="M96" s="12"/>
    </row>
    <row r="97" ht="19" customHeight="1" spans="1:13">
      <c r="A97" s="53" t="s">
        <v>131</v>
      </c>
      <c r="B97" s="53" t="s">
        <v>132</v>
      </c>
      <c r="C97" s="53" t="s">
        <v>133</v>
      </c>
      <c r="D97" s="54"/>
      <c r="E97" s="55" t="s">
        <v>134</v>
      </c>
      <c r="F97" s="56">
        <v>8.2285</v>
      </c>
      <c r="G97" s="56">
        <v>8.2285</v>
      </c>
      <c r="H97" s="56"/>
      <c r="I97" s="57"/>
      <c r="J97" s="57"/>
      <c r="K97" s="57"/>
      <c r="L97" s="57"/>
      <c r="M97" s="12"/>
    </row>
    <row r="98" ht="19" customHeight="1" spans="1:13">
      <c r="A98" s="53" t="s">
        <v>138</v>
      </c>
      <c r="B98" s="53" t="s">
        <v>155</v>
      </c>
      <c r="C98" s="53" t="s">
        <v>133</v>
      </c>
      <c r="D98" s="54"/>
      <c r="E98" s="55" t="s">
        <v>172</v>
      </c>
      <c r="F98" s="56">
        <f>977.542048+157.392048</f>
        <v>1134.934096</v>
      </c>
      <c r="G98" s="56">
        <f>157.392048+157.392048</f>
        <v>314.784096</v>
      </c>
      <c r="H98" s="56">
        <v>820.15</v>
      </c>
      <c r="I98" s="57"/>
      <c r="J98" s="57"/>
      <c r="K98" s="57">
        <v>820.15</v>
      </c>
      <c r="L98" s="57"/>
      <c r="M98" s="12"/>
    </row>
    <row r="99" ht="19" customHeight="1" spans="1:13">
      <c r="A99" s="53" t="s">
        <v>138</v>
      </c>
      <c r="B99" s="53" t="s">
        <v>155</v>
      </c>
      <c r="C99" s="53" t="s">
        <v>147</v>
      </c>
      <c r="D99" s="54"/>
      <c r="E99" s="55" t="s">
        <v>162</v>
      </c>
      <c r="F99" s="56">
        <v>20.922192</v>
      </c>
      <c r="G99" s="56">
        <v>20.922192</v>
      </c>
      <c r="H99" s="56"/>
      <c r="I99" s="57"/>
      <c r="J99" s="57"/>
      <c r="K99" s="57"/>
      <c r="L99" s="57"/>
      <c r="M99" s="12"/>
    </row>
    <row r="100" ht="19" customHeight="1" spans="1:13">
      <c r="A100" s="53" t="s">
        <v>149</v>
      </c>
      <c r="B100" s="53" t="s">
        <v>142</v>
      </c>
      <c r="C100" s="53" t="s">
        <v>147</v>
      </c>
      <c r="D100" s="54"/>
      <c r="E100" s="55" t="s">
        <v>150</v>
      </c>
      <c r="F100" s="56">
        <v>5.9642</v>
      </c>
      <c r="G100" s="56"/>
      <c r="H100" s="56">
        <v>5.9642</v>
      </c>
      <c r="I100" s="57"/>
      <c r="J100" s="57"/>
      <c r="K100" s="57">
        <v>5.9642</v>
      </c>
      <c r="L100" s="57"/>
      <c r="M100" s="12"/>
    </row>
    <row r="101" ht="19" customHeight="1" spans="1:13">
      <c r="A101" s="53"/>
      <c r="B101" s="53"/>
      <c r="C101" s="53"/>
      <c r="D101" s="54" t="s">
        <v>110</v>
      </c>
      <c r="E101" s="55" t="s">
        <v>111</v>
      </c>
      <c r="F101" s="56">
        <v>871.811424</v>
      </c>
      <c r="G101" s="56">
        <v>267.063824</v>
      </c>
      <c r="H101" s="56">
        <v>604.7476</v>
      </c>
      <c r="I101" s="57"/>
      <c r="J101" s="57"/>
      <c r="K101" s="57"/>
      <c r="L101" s="57"/>
      <c r="M101" s="12"/>
    </row>
    <row r="102" ht="19" customHeight="1" spans="1:13">
      <c r="A102" s="53" t="s">
        <v>131</v>
      </c>
      <c r="B102" s="53" t="s">
        <v>132</v>
      </c>
      <c r="C102" s="53" t="s">
        <v>133</v>
      </c>
      <c r="D102" s="54"/>
      <c r="E102" s="55" t="s">
        <v>134</v>
      </c>
      <c r="F102" s="56">
        <v>8.25284</v>
      </c>
      <c r="G102" s="56">
        <v>8.25284</v>
      </c>
      <c r="H102" s="56"/>
      <c r="I102" s="57"/>
      <c r="J102" s="57"/>
      <c r="K102" s="57"/>
      <c r="L102" s="57"/>
      <c r="M102" s="12"/>
    </row>
    <row r="103" ht="19" customHeight="1" spans="1:13">
      <c r="A103" s="53" t="s">
        <v>138</v>
      </c>
      <c r="B103" s="53" t="s">
        <v>155</v>
      </c>
      <c r="C103" s="53" t="s">
        <v>133</v>
      </c>
      <c r="D103" s="54"/>
      <c r="E103" s="55" t="s">
        <v>172</v>
      </c>
      <c r="F103" s="56">
        <f>719.05445+118.94445</f>
        <v>837.9989</v>
      </c>
      <c r="G103" s="56">
        <f>118.94445+118.94445</f>
        <v>237.8889</v>
      </c>
      <c r="H103" s="56">
        <v>600.11</v>
      </c>
      <c r="I103" s="57"/>
      <c r="J103" s="57"/>
      <c r="K103" s="57">
        <v>600.11</v>
      </c>
      <c r="L103" s="57"/>
      <c r="M103" s="12"/>
    </row>
    <row r="104" ht="19" customHeight="1" spans="1:13">
      <c r="A104" s="53" t="s">
        <v>138</v>
      </c>
      <c r="B104" s="53" t="s">
        <v>155</v>
      </c>
      <c r="C104" s="53" t="s">
        <v>147</v>
      </c>
      <c r="D104" s="54"/>
      <c r="E104" s="55" t="s">
        <v>162</v>
      </c>
      <c r="F104" s="56">
        <v>20.922084</v>
      </c>
      <c r="G104" s="56">
        <v>20.922084</v>
      </c>
      <c r="H104" s="56"/>
      <c r="I104" s="57"/>
      <c r="J104" s="57"/>
      <c r="K104" s="57"/>
      <c r="L104" s="57"/>
      <c r="M104" s="12"/>
    </row>
    <row r="105" ht="19" customHeight="1" spans="1:13">
      <c r="A105" s="53" t="s">
        <v>149</v>
      </c>
      <c r="B105" s="53" t="s">
        <v>142</v>
      </c>
      <c r="C105" s="53" t="s">
        <v>147</v>
      </c>
      <c r="D105" s="54"/>
      <c r="E105" s="55" t="s">
        <v>150</v>
      </c>
      <c r="F105" s="56">
        <v>4.6376</v>
      </c>
      <c r="G105" s="56"/>
      <c r="H105" s="56">
        <v>4.6376</v>
      </c>
      <c r="I105" s="57"/>
      <c r="J105" s="57"/>
      <c r="K105" s="57">
        <v>4.6376</v>
      </c>
      <c r="L105" s="57"/>
      <c r="M105" s="12"/>
    </row>
    <row r="106" ht="19" customHeight="1" spans="1:13">
      <c r="A106" s="53"/>
      <c r="B106" s="53"/>
      <c r="C106" s="53"/>
      <c r="D106" s="54" t="s">
        <v>112</v>
      </c>
      <c r="E106" s="55" t="s">
        <v>113</v>
      </c>
      <c r="F106" s="56">
        <v>3552.406732</v>
      </c>
      <c r="G106" s="56">
        <v>613.624732</v>
      </c>
      <c r="H106" s="56">
        <v>2938.782</v>
      </c>
      <c r="I106" s="57"/>
      <c r="J106" s="57"/>
      <c r="K106" s="57"/>
      <c r="L106" s="57"/>
      <c r="M106" s="12"/>
    </row>
    <row r="107" ht="19" customHeight="1" spans="1:13">
      <c r="A107" s="53" t="s">
        <v>131</v>
      </c>
      <c r="B107" s="53" t="s">
        <v>132</v>
      </c>
      <c r="C107" s="53" t="s">
        <v>133</v>
      </c>
      <c r="D107" s="54"/>
      <c r="E107" s="55" t="s">
        <v>134</v>
      </c>
      <c r="F107" s="56">
        <v>19.92178</v>
      </c>
      <c r="G107" s="56">
        <v>19.92178</v>
      </c>
      <c r="H107" s="56"/>
      <c r="I107" s="57"/>
      <c r="J107" s="57"/>
      <c r="K107" s="57"/>
      <c r="L107" s="57"/>
      <c r="M107" s="12"/>
    </row>
    <row r="108" ht="19" customHeight="1" spans="1:13">
      <c r="A108" s="53" t="s">
        <v>138</v>
      </c>
      <c r="B108" s="53" t="s">
        <v>155</v>
      </c>
      <c r="C108" s="53" t="s">
        <v>133</v>
      </c>
      <c r="D108" s="54"/>
      <c r="E108" s="55" t="s">
        <v>172</v>
      </c>
      <c r="F108" s="56">
        <f>2944.263256+275.385252</f>
        <v>3219.648508</v>
      </c>
      <c r="G108" s="56">
        <f>283.883256+275.385252</f>
        <v>559.268508</v>
      </c>
      <c r="H108" s="56">
        <v>2660.38</v>
      </c>
      <c r="I108" s="57"/>
      <c r="J108" s="57"/>
      <c r="K108" s="57">
        <v>2660.38</v>
      </c>
      <c r="L108" s="57"/>
      <c r="M108" s="12"/>
    </row>
    <row r="109" ht="19" customHeight="1" spans="1:13">
      <c r="A109" s="53" t="s">
        <v>138</v>
      </c>
      <c r="B109" s="53" t="s">
        <v>155</v>
      </c>
      <c r="C109" s="53" t="s">
        <v>147</v>
      </c>
      <c r="D109" s="54"/>
      <c r="E109" s="55" t="s">
        <v>162</v>
      </c>
      <c r="F109" s="56">
        <v>34.434444</v>
      </c>
      <c r="G109" s="56">
        <v>34.434444</v>
      </c>
      <c r="H109" s="56"/>
      <c r="I109" s="57"/>
      <c r="J109" s="57"/>
      <c r="K109" s="57"/>
      <c r="L109" s="57"/>
      <c r="M109" s="12"/>
    </row>
    <row r="110" ht="19" customHeight="1" spans="1:13">
      <c r="A110" s="53" t="s">
        <v>149</v>
      </c>
      <c r="B110" s="53" t="s">
        <v>142</v>
      </c>
      <c r="C110" s="53" t="s">
        <v>147</v>
      </c>
      <c r="D110" s="54"/>
      <c r="E110" s="55" t="s">
        <v>150</v>
      </c>
      <c r="F110" s="56">
        <v>278.402</v>
      </c>
      <c r="G110" s="56"/>
      <c r="H110" s="56">
        <v>278.402</v>
      </c>
      <c r="I110" s="57"/>
      <c r="J110" s="57"/>
      <c r="K110" s="57">
        <v>278.402</v>
      </c>
      <c r="L110" s="57"/>
      <c r="M110" s="12"/>
    </row>
    <row r="111" ht="19" customHeight="1" spans="1:13">
      <c r="A111" s="53"/>
      <c r="B111" s="53"/>
      <c r="C111" s="53"/>
      <c r="D111" s="54" t="s">
        <v>114</v>
      </c>
      <c r="E111" s="55" t="s">
        <v>115</v>
      </c>
      <c r="F111" s="56">
        <v>2511.362748</v>
      </c>
      <c r="G111" s="56">
        <v>619.322748</v>
      </c>
      <c r="H111" s="56">
        <v>1892.04</v>
      </c>
      <c r="I111" s="57"/>
      <c r="J111" s="57"/>
      <c r="K111" s="57"/>
      <c r="L111" s="57"/>
      <c r="M111" s="12"/>
    </row>
    <row r="112" ht="19" customHeight="1" spans="1:13">
      <c r="A112" s="53" t="s">
        <v>131</v>
      </c>
      <c r="B112" s="53" t="s">
        <v>132</v>
      </c>
      <c r="C112" s="53" t="s">
        <v>133</v>
      </c>
      <c r="D112" s="54"/>
      <c r="E112" s="55" t="s">
        <v>134</v>
      </c>
      <c r="F112" s="56">
        <v>13.56072</v>
      </c>
      <c r="G112" s="56">
        <v>13.56072</v>
      </c>
      <c r="H112" s="56"/>
      <c r="I112" s="57"/>
      <c r="J112" s="57"/>
      <c r="K112" s="57"/>
      <c r="L112" s="57"/>
      <c r="M112" s="12"/>
    </row>
    <row r="113" ht="19" customHeight="1" spans="1:13">
      <c r="A113" s="53" t="s">
        <v>138</v>
      </c>
      <c r="B113" s="53" t="s">
        <v>155</v>
      </c>
      <c r="C113" s="53" t="s">
        <v>133</v>
      </c>
      <c r="D113" s="54"/>
      <c r="E113" s="55" t="s">
        <v>172</v>
      </c>
      <c r="F113" s="56">
        <f>2155.545252+283.883256</f>
        <v>2439.428508</v>
      </c>
      <c r="G113" s="56">
        <f>275.385252+283.883256</f>
        <v>559.268508</v>
      </c>
      <c r="H113" s="56">
        <v>1880.16</v>
      </c>
      <c r="I113" s="57"/>
      <c r="J113" s="57"/>
      <c r="K113" s="57">
        <v>1880.16</v>
      </c>
      <c r="L113" s="57"/>
      <c r="M113" s="12"/>
    </row>
    <row r="114" ht="19" customHeight="1" spans="1:13">
      <c r="A114" s="53" t="s">
        <v>138</v>
      </c>
      <c r="B114" s="53" t="s">
        <v>155</v>
      </c>
      <c r="C114" s="53" t="s">
        <v>147</v>
      </c>
      <c r="D114" s="54"/>
      <c r="E114" s="55" t="s">
        <v>162</v>
      </c>
      <c r="F114" s="56">
        <v>46.49352</v>
      </c>
      <c r="G114" s="56">
        <v>46.49352</v>
      </c>
      <c r="H114" s="56"/>
      <c r="I114" s="57"/>
      <c r="J114" s="57"/>
      <c r="K114" s="57"/>
      <c r="L114" s="57"/>
      <c r="M114" s="12"/>
    </row>
    <row r="115" ht="19" customHeight="1" spans="1:13">
      <c r="A115" s="53" t="s">
        <v>149</v>
      </c>
      <c r="B115" s="53" t="s">
        <v>142</v>
      </c>
      <c r="C115" s="53" t="s">
        <v>147</v>
      </c>
      <c r="D115" s="54"/>
      <c r="E115" s="55" t="s">
        <v>150</v>
      </c>
      <c r="F115" s="56">
        <v>11.88</v>
      </c>
      <c r="G115" s="56"/>
      <c r="H115" s="56">
        <v>11.88</v>
      </c>
      <c r="I115" s="57"/>
      <c r="J115" s="57"/>
      <c r="K115" s="57">
        <v>11.88</v>
      </c>
      <c r="L115" s="57"/>
      <c r="M115" s="12"/>
    </row>
    <row r="116" ht="19" customHeight="1" spans="1:13">
      <c r="A116" s="53"/>
      <c r="B116" s="53"/>
      <c r="C116" s="53"/>
      <c r="D116" s="54" t="s">
        <v>116</v>
      </c>
      <c r="E116" s="55" t="s">
        <v>117</v>
      </c>
      <c r="F116" s="56">
        <v>738.975916</v>
      </c>
      <c r="G116" s="56">
        <f>191.200758+145.182558</f>
        <v>336.383316</v>
      </c>
      <c r="H116" s="56">
        <v>402.5926</v>
      </c>
      <c r="I116" s="57"/>
      <c r="J116" s="57"/>
      <c r="K116" s="57"/>
      <c r="L116" s="57"/>
      <c r="M116" s="12"/>
    </row>
    <row r="117" ht="19" customHeight="1" spans="1:13">
      <c r="A117" s="53" t="s">
        <v>131</v>
      </c>
      <c r="B117" s="53" t="s">
        <v>132</v>
      </c>
      <c r="C117" s="53" t="s">
        <v>133</v>
      </c>
      <c r="D117" s="54"/>
      <c r="E117" s="55" t="s">
        <v>134</v>
      </c>
      <c r="F117" s="56">
        <v>8.823</v>
      </c>
      <c r="G117" s="56">
        <v>8.823</v>
      </c>
      <c r="H117" s="56"/>
      <c r="I117" s="57"/>
      <c r="J117" s="57"/>
      <c r="K117" s="57"/>
      <c r="L117" s="57"/>
      <c r="M117" s="12"/>
    </row>
    <row r="118" ht="19" customHeight="1" spans="1:13">
      <c r="A118" s="53" t="s">
        <v>138</v>
      </c>
      <c r="B118" s="53" t="s">
        <v>155</v>
      </c>
      <c r="C118" s="53" t="s">
        <v>133</v>
      </c>
      <c r="D118" s="54"/>
      <c r="E118" s="55" t="s">
        <v>172</v>
      </c>
      <c r="F118" s="56">
        <f>545.282558+145.182558</f>
        <v>690.465116</v>
      </c>
      <c r="G118" s="56">
        <f>145.182558+145.182558</f>
        <v>290.365116</v>
      </c>
      <c r="H118" s="56">
        <v>400.1</v>
      </c>
      <c r="I118" s="57"/>
      <c r="J118" s="57"/>
      <c r="K118" s="57">
        <v>400.1</v>
      </c>
      <c r="L118" s="57"/>
      <c r="M118" s="12"/>
    </row>
    <row r="119" ht="19" customHeight="1" spans="1:13">
      <c r="A119" s="53" t="s">
        <v>138</v>
      </c>
      <c r="B119" s="53" t="s">
        <v>155</v>
      </c>
      <c r="C119" s="53" t="s">
        <v>147</v>
      </c>
      <c r="D119" s="54"/>
      <c r="E119" s="55" t="s">
        <v>162</v>
      </c>
      <c r="F119" s="56">
        <v>37.1952</v>
      </c>
      <c r="G119" s="56">
        <v>37.1952</v>
      </c>
      <c r="H119" s="56"/>
      <c r="I119" s="57"/>
      <c r="J119" s="57"/>
      <c r="K119" s="57"/>
      <c r="L119" s="57"/>
      <c r="M119" s="12"/>
    </row>
    <row r="120" ht="19" customHeight="1" spans="1:13">
      <c r="A120" s="53" t="s">
        <v>149</v>
      </c>
      <c r="B120" s="53" t="s">
        <v>142</v>
      </c>
      <c r="C120" s="53" t="s">
        <v>147</v>
      </c>
      <c r="D120" s="54"/>
      <c r="E120" s="55" t="s">
        <v>150</v>
      </c>
      <c r="F120" s="56">
        <v>2.4926</v>
      </c>
      <c r="G120" s="56"/>
      <c r="H120" s="56">
        <v>2.4926</v>
      </c>
      <c r="I120" s="57"/>
      <c r="J120" s="57"/>
      <c r="K120" s="57">
        <v>2.4926</v>
      </c>
      <c r="L120" s="57"/>
      <c r="M120" s="12"/>
    </row>
    <row r="121" ht="19" customHeight="1" spans="1:13">
      <c r="A121" s="53"/>
      <c r="B121" s="53"/>
      <c r="C121" s="53"/>
      <c r="D121" s="54" t="s">
        <v>118</v>
      </c>
      <c r="E121" s="55" t="s">
        <v>119</v>
      </c>
      <c r="F121" s="56">
        <v>1497.802768</v>
      </c>
      <c r="G121" s="56">
        <v>366.947768</v>
      </c>
      <c r="H121" s="56">
        <v>1130.855</v>
      </c>
      <c r="I121" s="57"/>
      <c r="J121" s="57"/>
      <c r="K121" s="57"/>
      <c r="L121" s="57"/>
      <c r="M121" s="12"/>
    </row>
    <row r="122" ht="19" customHeight="1" spans="1:13">
      <c r="A122" s="53" t="s">
        <v>131</v>
      </c>
      <c r="B122" s="53" t="s">
        <v>132</v>
      </c>
      <c r="C122" s="53" t="s">
        <v>133</v>
      </c>
      <c r="D122" s="54"/>
      <c r="E122" s="55" t="s">
        <v>134</v>
      </c>
      <c r="F122" s="56">
        <v>2.64692</v>
      </c>
      <c r="G122" s="56">
        <v>2.64692</v>
      </c>
      <c r="H122" s="56"/>
      <c r="I122" s="57"/>
      <c r="J122" s="57"/>
      <c r="K122" s="57"/>
      <c r="L122" s="57"/>
      <c r="M122" s="12"/>
    </row>
    <row r="123" ht="19" customHeight="1" spans="1:13">
      <c r="A123" s="53" t="s">
        <v>138</v>
      </c>
      <c r="B123" s="53" t="s">
        <v>155</v>
      </c>
      <c r="C123" s="53" t="s">
        <v>133</v>
      </c>
      <c r="D123" s="54"/>
      <c r="E123" s="55" t="s">
        <v>172</v>
      </c>
      <c r="F123" s="56">
        <f>1276.888734+176.338734</f>
        <v>1453.227468</v>
      </c>
      <c r="G123" s="56">
        <f>176.338734+176.338734</f>
        <v>352.677468</v>
      </c>
      <c r="H123" s="56">
        <v>1100.55</v>
      </c>
      <c r="I123" s="57"/>
      <c r="J123" s="57"/>
      <c r="K123" s="57">
        <v>1100.55</v>
      </c>
      <c r="L123" s="57"/>
      <c r="M123" s="12"/>
    </row>
    <row r="124" ht="19" customHeight="1" spans="1:13">
      <c r="A124" s="53" t="s">
        <v>138</v>
      </c>
      <c r="B124" s="53" t="s">
        <v>155</v>
      </c>
      <c r="C124" s="53" t="s">
        <v>147</v>
      </c>
      <c r="D124" s="54"/>
      <c r="E124" s="55" t="s">
        <v>162</v>
      </c>
      <c r="F124" s="56">
        <v>11.62338</v>
      </c>
      <c r="G124" s="56">
        <v>11.62338</v>
      </c>
      <c r="H124" s="56"/>
      <c r="I124" s="57"/>
      <c r="J124" s="57"/>
      <c r="K124" s="57"/>
      <c r="L124" s="57"/>
      <c r="M124" s="12"/>
    </row>
    <row r="125" ht="19" customHeight="1" spans="1:13">
      <c r="A125" s="53" t="s">
        <v>149</v>
      </c>
      <c r="B125" s="53" t="s">
        <v>142</v>
      </c>
      <c r="C125" s="53" t="s">
        <v>147</v>
      </c>
      <c r="D125" s="54"/>
      <c r="E125" s="55" t="s">
        <v>150</v>
      </c>
      <c r="F125" s="56">
        <v>30.305</v>
      </c>
      <c r="G125" s="56"/>
      <c r="H125" s="56">
        <v>30.305</v>
      </c>
      <c r="I125" s="57"/>
      <c r="J125" s="57"/>
      <c r="K125" s="57">
        <v>30.305</v>
      </c>
      <c r="L125" s="57"/>
      <c r="M125" s="12"/>
    </row>
  </sheetData>
  <mergeCells count="8">
    <mergeCell ref="A2:L2"/>
    <mergeCell ref="F4:L4"/>
    <mergeCell ref="H5:L5"/>
    <mergeCell ref="D4:D6"/>
    <mergeCell ref="E4:E6"/>
    <mergeCell ref="F5:F6"/>
    <mergeCell ref="G5:G6"/>
    <mergeCell ref="A4:C6"/>
  </mergeCells>
  <pageMargins left="0.700694444444445" right="0.306944444444444" top="0.751388888888889" bottom="0.357638888888889" header="0" footer="0"/>
  <pageSetup paperSize="9" scale="9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showGridLines="0" workbookViewId="0">
      <selection activeCell="C25" sqref="C25"/>
    </sheetView>
  </sheetViews>
  <sheetFormatPr defaultColWidth="9" defaultRowHeight="12.75"/>
  <cols>
    <col min="1" max="1" width="31" style="33" customWidth="1"/>
    <col min="2" max="2" width="25.1428571428571" style="33" customWidth="1"/>
    <col min="3" max="3" width="40.8571428571429" style="33" customWidth="1"/>
    <col min="4" max="4" width="21.2857142857143" style="33" customWidth="1"/>
    <col min="5" max="10" width="9.14285714285714" style="33" customWidth="1"/>
    <col min="11" max="13" width="8" style="33" customWidth="1"/>
    <col min="14" max="16384" width="9" style="33"/>
  </cols>
  <sheetData>
    <row r="1" ht="15" customHeight="1" spans="1:12">
      <c r="D1" s="24" t="s">
        <v>173</v>
      </c>
      <c r="E1" s="1"/>
      <c r="F1" s="1"/>
      <c r="G1" s="1"/>
      <c r="H1" s="1"/>
      <c r="I1" s="1"/>
      <c r="J1" s="1"/>
      <c r="K1" s="3"/>
      <c r="L1" s="3"/>
    </row>
    <row r="2" ht="25.5" customHeight="1" spans="1:12">
      <c r="A2" s="4" t="s">
        <v>174</v>
      </c>
      <c r="B2" s="4"/>
      <c r="C2" s="4"/>
      <c r="D2" s="4"/>
      <c r="E2" s="1"/>
      <c r="F2" s="1"/>
      <c r="G2" s="1"/>
      <c r="H2" s="1"/>
      <c r="I2" s="1"/>
      <c r="J2" s="1"/>
      <c r="K2" s="3"/>
      <c r="L2" s="3"/>
    </row>
    <row r="3" ht="15" customHeight="1" spans="1:12">
      <c r="A3" s="5"/>
      <c r="B3" s="5"/>
      <c r="C3" s="5"/>
      <c r="D3" s="24" t="s">
        <v>15</v>
      </c>
      <c r="E3" s="1"/>
      <c r="F3" s="1"/>
      <c r="G3" s="1"/>
      <c r="H3" s="1"/>
      <c r="I3" s="1"/>
      <c r="J3" s="1"/>
      <c r="K3" s="3"/>
      <c r="L3" s="3"/>
    </row>
    <row r="4" ht="16.5" customHeight="1" spans="1:12">
      <c r="A4" s="34" t="s">
        <v>16</v>
      </c>
      <c r="B4" s="36"/>
      <c r="C4" s="34" t="s">
        <v>17</v>
      </c>
      <c r="D4" s="36"/>
      <c r="E4" s="1"/>
      <c r="F4" s="1"/>
      <c r="G4" s="1"/>
      <c r="H4" s="1"/>
      <c r="I4" s="1"/>
      <c r="J4" s="1"/>
      <c r="K4" s="3"/>
      <c r="L4" s="3"/>
    </row>
    <row r="5" ht="16.5" customHeight="1" spans="1:12">
      <c r="A5" s="7" t="s">
        <v>18</v>
      </c>
      <c r="B5" s="7" t="s">
        <v>19</v>
      </c>
      <c r="C5" s="7" t="s">
        <v>20</v>
      </c>
      <c r="D5" s="7" t="s">
        <v>19</v>
      </c>
      <c r="E5" s="1"/>
      <c r="F5" s="1"/>
      <c r="G5" s="1"/>
      <c r="H5" s="1"/>
      <c r="I5" s="1"/>
      <c r="J5" s="1"/>
      <c r="K5" s="3"/>
      <c r="L5" s="3"/>
    </row>
    <row r="6" ht="16.5" customHeight="1" spans="1:12">
      <c r="A6" s="27" t="s">
        <v>175</v>
      </c>
      <c r="B6" s="28">
        <f>8327.848058+1630.27</f>
        <v>9958.118058</v>
      </c>
      <c r="C6" s="27" t="s">
        <v>176</v>
      </c>
      <c r="D6" s="28">
        <f>8327.848058+1630.27</f>
        <v>9958.118058</v>
      </c>
      <c r="E6" s="1"/>
      <c r="F6" s="1"/>
      <c r="G6" s="1"/>
      <c r="H6" s="1"/>
      <c r="I6" s="1"/>
      <c r="J6" s="1"/>
      <c r="K6" s="3"/>
      <c r="L6" s="3"/>
    </row>
    <row r="7" ht="16.5" customHeight="1" spans="1:12">
      <c r="A7" s="27" t="s">
        <v>177</v>
      </c>
      <c r="B7" s="28">
        <f>7490.285258+1630.27</f>
        <v>9120.555258</v>
      </c>
      <c r="C7" s="27" t="s">
        <v>178</v>
      </c>
      <c r="D7" s="28"/>
      <c r="E7" s="1"/>
      <c r="F7" s="1"/>
      <c r="G7" s="1"/>
      <c r="H7" s="1"/>
      <c r="I7" s="1"/>
      <c r="J7" s="1"/>
      <c r="K7" s="3"/>
      <c r="L7" s="3"/>
    </row>
    <row r="8" ht="16.5" customHeight="1" spans="1:12">
      <c r="A8" s="27" t="s">
        <v>179</v>
      </c>
      <c r="B8" s="28"/>
      <c r="C8" s="27" t="s">
        <v>180</v>
      </c>
      <c r="D8" s="37"/>
      <c r="E8" s="1"/>
      <c r="F8" s="1"/>
      <c r="G8" s="1"/>
      <c r="H8" s="1"/>
      <c r="I8" s="1"/>
      <c r="J8" s="1"/>
      <c r="K8" s="3"/>
      <c r="L8" s="3"/>
    </row>
    <row r="9" ht="16.5" customHeight="1" spans="1:12">
      <c r="A9" s="27" t="s">
        <v>181</v>
      </c>
      <c r="B9" s="28">
        <f>7490.285258+1630.27</f>
        <v>9120.555258</v>
      </c>
      <c r="C9" s="27" t="s">
        <v>182</v>
      </c>
      <c r="D9" s="28"/>
      <c r="E9" s="1"/>
      <c r="F9" s="1"/>
      <c r="G9" s="1"/>
      <c r="H9" s="1"/>
      <c r="I9" s="1"/>
      <c r="J9" s="1"/>
      <c r="K9" s="3"/>
      <c r="L9" s="3"/>
    </row>
    <row r="10" ht="16.5" customHeight="1" spans="1:12">
      <c r="A10" s="27" t="s">
        <v>183</v>
      </c>
      <c r="B10" s="28"/>
      <c r="C10" s="27" t="s">
        <v>184</v>
      </c>
      <c r="D10" s="28"/>
      <c r="E10" s="1"/>
      <c r="F10" s="1"/>
      <c r="G10" s="1"/>
      <c r="H10" s="1"/>
      <c r="I10" s="1"/>
      <c r="J10" s="1"/>
      <c r="K10" s="3"/>
      <c r="L10" s="3"/>
    </row>
    <row r="11" ht="16.5" customHeight="1" spans="1:12">
      <c r="A11" s="27" t="s">
        <v>185</v>
      </c>
      <c r="B11" s="28">
        <v>837.5628</v>
      </c>
      <c r="C11" s="27" t="s">
        <v>186</v>
      </c>
      <c r="D11" s="28"/>
      <c r="E11" s="1"/>
      <c r="F11" s="1"/>
      <c r="G11" s="1"/>
      <c r="H11" s="1"/>
      <c r="I11" s="1"/>
      <c r="J11" s="1"/>
      <c r="K11" s="3"/>
      <c r="L11" s="3"/>
    </row>
    <row r="12" ht="16.5" customHeight="1" spans="1:12">
      <c r="A12" s="27" t="s">
        <v>179</v>
      </c>
      <c r="B12" s="28"/>
      <c r="C12" s="27" t="s">
        <v>187</v>
      </c>
      <c r="D12" s="28"/>
      <c r="E12" s="1"/>
      <c r="F12" s="1"/>
      <c r="G12" s="1"/>
      <c r="H12" s="1"/>
      <c r="I12" s="1"/>
      <c r="J12" s="1"/>
      <c r="K12" s="3"/>
      <c r="L12" s="3"/>
    </row>
    <row r="13" ht="16.5" customHeight="1" spans="1:12">
      <c r="A13" s="27" t="s">
        <v>181</v>
      </c>
      <c r="B13" s="28">
        <v>837.5628</v>
      </c>
      <c r="C13" s="27" t="s">
        <v>188</v>
      </c>
      <c r="D13" s="28"/>
      <c r="E13" s="1"/>
      <c r="F13" s="1"/>
      <c r="G13" s="1"/>
      <c r="H13" s="1"/>
      <c r="I13" s="1"/>
      <c r="J13" s="1"/>
      <c r="K13" s="3"/>
      <c r="L13" s="3"/>
    </row>
    <row r="14" ht="16.5" customHeight="1" spans="1:12">
      <c r="A14" s="27" t="s">
        <v>189</v>
      </c>
      <c r="B14" s="28"/>
      <c r="C14" s="27" t="s">
        <v>190</v>
      </c>
      <c r="D14" s="28">
        <v>2247.264137</v>
      </c>
      <c r="E14" s="1"/>
      <c r="F14" s="1"/>
      <c r="G14" s="1"/>
      <c r="H14" s="1"/>
      <c r="I14" s="1"/>
      <c r="J14" s="1"/>
      <c r="K14" s="3"/>
      <c r="L14" s="3"/>
    </row>
    <row r="15" ht="16.5" customHeight="1" spans="1:12">
      <c r="A15" s="27" t="s">
        <v>191</v>
      </c>
      <c r="B15" s="28"/>
      <c r="C15" s="27" t="s">
        <v>192</v>
      </c>
      <c r="D15" s="28">
        <f>4998.705992+1630.27</f>
        <v>6628.975992</v>
      </c>
      <c r="E15" s="1"/>
      <c r="F15" s="1"/>
      <c r="G15" s="1"/>
      <c r="H15" s="1"/>
      <c r="I15" s="1"/>
      <c r="J15" s="1"/>
      <c r="K15" s="3"/>
      <c r="L15" s="3"/>
    </row>
    <row r="16" ht="16.5" customHeight="1" spans="1:12">
      <c r="A16" s="27" t="s">
        <v>179</v>
      </c>
      <c r="B16" s="28"/>
      <c r="C16" s="27" t="s">
        <v>193</v>
      </c>
      <c r="D16" s="28"/>
      <c r="E16" s="1"/>
      <c r="F16" s="1"/>
      <c r="G16" s="1"/>
      <c r="H16" s="1"/>
      <c r="I16" s="1"/>
      <c r="J16" s="1"/>
      <c r="K16" s="3"/>
      <c r="L16" s="3"/>
    </row>
    <row r="17" ht="16.5" customHeight="1" spans="1:12">
      <c r="A17" s="27" t="s">
        <v>181</v>
      </c>
      <c r="B17" s="28"/>
      <c r="C17" s="27" t="s">
        <v>194</v>
      </c>
      <c r="D17" s="28">
        <v>837.5628</v>
      </c>
      <c r="E17" s="1"/>
      <c r="F17" s="1"/>
      <c r="G17" s="1"/>
      <c r="H17" s="1"/>
      <c r="I17" s="1"/>
      <c r="J17" s="1"/>
      <c r="K17" s="3"/>
      <c r="L17" s="3"/>
    </row>
    <row r="18" ht="16.5" customHeight="1" spans="1:12">
      <c r="A18" s="27" t="s">
        <v>195</v>
      </c>
      <c r="B18" s="28"/>
      <c r="C18" s="27" t="s">
        <v>196</v>
      </c>
      <c r="D18" s="28"/>
      <c r="E18" s="1"/>
      <c r="F18" s="1"/>
      <c r="G18" s="1"/>
      <c r="H18" s="1"/>
      <c r="I18" s="1"/>
      <c r="J18" s="1"/>
      <c r="K18" s="3"/>
      <c r="L18" s="3"/>
    </row>
    <row r="19" ht="16.5" customHeight="1" spans="1:12">
      <c r="A19" s="27" t="s">
        <v>177</v>
      </c>
      <c r="B19" s="28"/>
      <c r="C19" s="27" t="s">
        <v>197</v>
      </c>
      <c r="D19" s="28"/>
      <c r="E19" s="1"/>
      <c r="F19" s="1"/>
      <c r="G19" s="1"/>
      <c r="H19" s="1"/>
      <c r="I19" s="1"/>
      <c r="J19" s="1"/>
      <c r="K19" s="3"/>
      <c r="L19" s="3"/>
    </row>
    <row r="20" ht="16.5" customHeight="1" spans="1:12">
      <c r="A20" s="27" t="s">
        <v>185</v>
      </c>
      <c r="B20" s="28"/>
      <c r="C20" s="27" t="s">
        <v>198</v>
      </c>
      <c r="D20" s="28"/>
      <c r="E20" s="1"/>
      <c r="F20" s="1"/>
      <c r="G20" s="1"/>
      <c r="H20" s="1"/>
      <c r="I20" s="1"/>
      <c r="J20" s="1"/>
      <c r="K20" s="3"/>
      <c r="L20" s="3"/>
    </row>
    <row r="21" ht="16.5" customHeight="1" spans="1:12">
      <c r="A21" s="27" t="s">
        <v>191</v>
      </c>
      <c r="B21" s="28"/>
      <c r="C21" s="27" t="s">
        <v>199</v>
      </c>
      <c r="D21" s="28"/>
      <c r="E21" s="1"/>
      <c r="F21" s="1"/>
      <c r="G21" s="1"/>
      <c r="H21" s="1"/>
      <c r="I21" s="1"/>
      <c r="J21" s="1"/>
      <c r="K21" s="3"/>
      <c r="L21" s="3"/>
    </row>
    <row r="22" ht="16.5" customHeight="1" spans="1:12">
      <c r="A22" s="27"/>
      <c r="B22" s="37"/>
      <c r="C22" s="27" t="s">
        <v>200</v>
      </c>
      <c r="D22" s="28"/>
      <c r="E22" s="1"/>
      <c r="F22" s="1"/>
      <c r="G22" s="1"/>
      <c r="H22" s="1"/>
      <c r="I22" s="1"/>
      <c r="J22" s="1"/>
      <c r="K22" s="3"/>
      <c r="L22" s="3"/>
    </row>
    <row r="23" ht="16.5" customHeight="1" spans="1:12">
      <c r="A23" s="27"/>
      <c r="B23" s="37"/>
      <c r="C23" s="27" t="s">
        <v>201</v>
      </c>
      <c r="D23" s="37"/>
      <c r="E23" s="1"/>
      <c r="F23" s="1"/>
      <c r="G23" s="1"/>
      <c r="H23" s="1"/>
      <c r="I23" s="1"/>
      <c r="J23" s="1"/>
      <c r="K23" s="3"/>
      <c r="L23" s="3"/>
    </row>
    <row r="24" ht="16.5" customHeight="1" spans="1:12">
      <c r="A24" s="27"/>
      <c r="B24" s="37"/>
      <c r="C24" s="27" t="s">
        <v>202</v>
      </c>
      <c r="D24" s="28"/>
      <c r="E24" s="1"/>
      <c r="F24" s="1"/>
      <c r="G24" s="1"/>
      <c r="H24" s="1"/>
      <c r="I24" s="1"/>
      <c r="J24" s="1"/>
      <c r="K24" s="3"/>
      <c r="L24" s="3"/>
    </row>
    <row r="25" ht="16.5" customHeight="1" spans="1:12">
      <c r="A25" s="27"/>
      <c r="B25" s="37"/>
      <c r="C25" s="27" t="s">
        <v>203</v>
      </c>
      <c r="D25" s="28">
        <v>244.315129</v>
      </c>
      <c r="E25" s="1"/>
      <c r="F25" s="1"/>
      <c r="G25" s="1"/>
      <c r="H25" s="1"/>
      <c r="I25" s="1"/>
      <c r="J25" s="1"/>
      <c r="K25" s="3"/>
      <c r="L25" s="3"/>
    </row>
    <row r="26" ht="16.5" customHeight="1" spans="1:12">
      <c r="A26" s="27"/>
      <c r="B26" s="37"/>
      <c r="C26" s="27" t="s">
        <v>204</v>
      </c>
      <c r="D26" s="28"/>
      <c r="E26" s="1"/>
      <c r="F26" s="1"/>
      <c r="G26" s="1"/>
      <c r="H26" s="1"/>
      <c r="I26" s="1"/>
      <c r="J26" s="1"/>
      <c r="K26" s="3"/>
      <c r="L26" s="3"/>
    </row>
    <row r="27" ht="16.5" customHeight="1" spans="1:12">
      <c r="A27" s="27"/>
      <c r="B27" s="37"/>
      <c r="C27" s="27" t="s">
        <v>205</v>
      </c>
      <c r="D27" s="28"/>
      <c r="E27" s="1"/>
      <c r="F27" s="1"/>
      <c r="G27" s="1"/>
      <c r="H27" s="1"/>
      <c r="I27" s="1"/>
      <c r="J27" s="1"/>
      <c r="K27" s="3"/>
      <c r="L27" s="3"/>
    </row>
    <row r="28" ht="16.5" customHeight="1" spans="1:12">
      <c r="A28" s="27"/>
      <c r="B28" s="37"/>
      <c r="C28" s="27" t="s">
        <v>206</v>
      </c>
      <c r="D28" s="28"/>
      <c r="E28" s="1"/>
      <c r="F28" s="1"/>
      <c r="G28" s="1"/>
      <c r="H28" s="1"/>
      <c r="I28" s="1"/>
      <c r="J28" s="1"/>
      <c r="K28" s="3"/>
      <c r="L28" s="3"/>
    </row>
    <row r="29" ht="16.5" customHeight="1" spans="1:12">
      <c r="A29" s="27"/>
      <c r="B29" s="37"/>
      <c r="C29" s="27" t="s">
        <v>207</v>
      </c>
      <c r="D29" s="28"/>
      <c r="E29" s="1"/>
      <c r="F29" s="1"/>
      <c r="G29" s="1"/>
      <c r="H29" s="1"/>
      <c r="I29" s="1"/>
      <c r="J29" s="1"/>
      <c r="K29" s="3"/>
      <c r="L29" s="3"/>
    </row>
    <row r="30" ht="16.5" customHeight="1" spans="1:12">
      <c r="A30" s="27"/>
      <c r="B30" s="37"/>
      <c r="C30" s="27" t="s">
        <v>208</v>
      </c>
      <c r="D30" s="28"/>
      <c r="E30" s="1"/>
      <c r="F30" s="1"/>
      <c r="G30" s="1"/>
      <c r="H30" s="1"/>
      <c r="I30" s="1"/>
      <c r="J30" s="1"/>
      <c r="K30" s="3"/>
      <c r="L30" s="3"/>
    </row>
    <row r="31" ht="16.5" customHeight="1" spans="1:12">
      <c r="A31" s="27"/>
      <c r="B31" s="37"/>
      <c r="C31" s="27" t="s">
        <v>209</v>
      </c>
      <c r="D31" s="28"/>
      <c r="E31" s="1"/>
      <c r="F31" s="1"/>
      <c r="G31" s="1"/>
      <c r="H31" s="1"/>
      <c r="I31" s="1"/>
      <c r="J31" s="1"/>
      <c r="K31" s="3"/>
      <c r="L31" s="3"/>
    </row>
    <row r="32" ht="16.5" customHeight="1" spans="1:12">
      <c r="A32" s="27"/>
      <c r="B32" s="37"/>
      <c r="C32" s="27" t="s">
        <v>210</v>
      </c>
      <c r="D32" s="28"/>
      <c r="E32" s="1"/>
      <c r="F32" s="1"/>
      <c r="G32" s="1"/>
      <c r="H32" s="1"/>
      <c r="I32" s="1"/>
      <c r="J32" s="1"/>
      <c r="K32" s="3"/>
      <c r="L32" s="3"/>
    </row>
    <row r="33" ht="16.5" customHeight="1" spans="1:12">
      <c r="A33" s="7" t="s">
        <v>211</v>
      </c>
      <c r="B33" s="28">
        <f>8327.848058+1630.27</f>
        <v>9958.118058</v>
      </c>
      <c r="C33" s="7" t="s">
        <v>212</v>
      </c>
      <c r="D33" s="28">
        <f>8327.848058+1630.27</f>
        <v>9958.118058</v>
      </c>
      <c r="E33" s="1"/>
      <c r="F33" s="1"/>
      <c r="G33" s="1"/>
      <c r="H33" s="1"/>
      <c r="I33" s="1"/>
      <c r="J33" s="1"/>
      <c r="K33" s="3"/>
      <c r="L33" s="3"/>
    </row>
  </sheetData>
  <mergeCells count="3">
    <mergeCell ref="A2:D2"/>
    <mergeCell ref="A4:B4"/>
    <mergeCell ref="C4:D4"/>
  </mergeCells>
  <pageMargins left="1.09444444444444" right="0.306944444444444" top="0.554861111111111" bottom="0.161111111111111" header="0" footer="0"/>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0"/>
  <sheetViews>
    <sheetView showGridLines="0" view="pageBreakPreview" zoomScaleNormal="100" workbookViewId="0">
      <pane ySplit="7" topLeftCell="A8" activePane="bottomLeft" state="frozen"/>
      <selection/>
      <selection pane="bottomLeft" activeCell="A1" sqref="$A1:$XFD1048576"/>
    </sheetView>
  </sheetViews>
  <sheetFormatPr defaultColWidth="9" defaultRowHeight="12.75"/>
  <cols>
    <col min="1" max="3" width="5.14285714285714" style="33" customWidth="1"/>
    <col min="4" max="4" width="9.71428571428571" style="33" customWidth="1"/>
    <col min="5" max="5" width="49.8571428571429" style="33" customWidth="1"/>
    <col min="6" max="10" width="12.8571428571429" style="33" customWidth="1"/>
    <col min="11" max="18" width="9.14285714285714" style="33" customWidth="1"/>
    <col min="19" max="23" width="8" style="33" customWidth="1"/>
    <col min="24" max="16384" width="9" style="33"/>
  </cols>
  <sheetData>
    <row r="1" ht="12" customHeight="1" spans="1:22">
      <c r="A1" s="9"/>
      <c r="B1" s="9"/>
      <c r="C1" s="9"/>
      <c r="D1" s="9"/>
      <c r="E1" s="9"/>
      <c r="F1" s="9"/>
      <c r="G1" s="9"/>
      <c r="H1" s="9"/>
      <c r="I1" s="9"/>
      <c r="J1" s="24" t="s">
        <v>213</v>
      </c>
      <c r="K1" s="1"/>
      <c r="L1" s="1"/>
      <c r="M1" s="1"/>
      <c r="N1" s="1"/>
      <c r="O1" s="1"/>
      <c r="P1" s="1"/>
      <c r="Q1" s="1"/>
      <c r="R1" s="1"/>
      <c r="S1" s="1"/>
      <c r="T1" s="1"/>
      <c r="U1" s="3"/>
      <c r="V1" s="3"/>
    </row>
    <row r="2" ht="24" customHeight="1" spans="1:22">
      <c r="A2" s="4" t="s">
        <v>214</v>
      </c>
      <c r="B2" s="4"/>
      <c r="C2" s="4"/>
      <c r="D2" s="4"/>
      <c r="E2" s="4"/>
      <c r="F2" s="4"/>
      <c r="G2" s="4"/>
      <c r="H2" s="4"/>
      <c r="I2" s="4"/>
      <c r="J2" s="4"/>
      <c r="K2" s="1"/>
      <c r="L2" s="1"/>
      <c r="M2" s="1"/>
      <c r="N2" s="1"/>
      <c r="O2" s="1"/>
      <c r="P2" s="1"/>
      <c r="Q2" s="1"/>
      <c r="R2" s="1"/>
      <c r="S2" s="1"/>
      <c r="T2" s="1"/>
      <c r="U2" s="3"/>
      <c r="V2" s="3"/>
    </row>
    <row r="3" ht="14" customHeight="1" spans="1:22">
      <c r="A3" s="1"/>
      <c r="B3" s="26"/>
      <c r="C3" s="26"/>
      <c r="D3" s="26"/>
      <c r="E3" s="26"/>
      <c r="F3" s="26"/>
      <c r="G3" s="26"/>
      <c r="H3" s="26"/>
      <c r="I3" s="26"/>
      <c r="J3" s="24" t="s">
        <v>15</v>
      </c>
      <c r="K3" s="1"/>
      <c r="L3" s="1"/>
      <c r="M3" s="1"/>
      <c r="N3" s="1"/>
      <c r="O3" s="1"/>
      <c r="P3" s="1"/>
      <c r="Q3" s="1"/>
      <c r="R3" s="1"/>
      <c r="S3" s="1"/>
      <c r="T3" s="1"/>
      <c r="U3" s="3"/>
      <c r="V3" s="3"/>
    </row>
    <row r="4" ht="16" customHeight="1" spans="1:22">
      <c r="A4" s="8" t="s">
        <v>122</v>
      </c>
      <c r="B4" s="8"/>
      <c r="C4" s="8"/>
      <c r="D4" s="8" t="s">
        <v>68</v>
      </c>
      <c r="E4" s="8" t="s">
        <v>123</v>
      </c>
      <c r="F4" s="7" t="s">
        <v>215</v>
      </c>
      <c r="G4" s="27"/>
      <c r="H4" s="27"/>
      <c r="I4" s="27"/>
      <c r="J4" s="25"/>
      <c r="K4" s="1"/>
      <c r="L4" s="1"/>
      <c r="M4" s="1"/>
      <c r="N4" s="1"/>
      <c r="O4" s="1"/>
      <c r="P4" s="1"/>
      <c r="Q4" s="1"/>
      <c r="R4" s="1"/>
      <c r="S4" s="1"/>
      <c r="T4" s="1"/>
      <c r="U4" s="3"/>
      <c r="V4" s="3"/>
    </row>
    <row r="5" ht="15" customHeight="1" spans="1:22">
      <c r="A5" s="8"/>
      <c r="B5" s="8"/>
      <c r="C5" s="8"/>
      <c r="D5" s="8"/>
      <c r="E5" s="8"/>
      <c r="F5" s="8" t="s">
        <v>70</v>
      </c>
      <c r="G5" s="8" t="s">
        <v>125</v>
      </c>
      <c r="H5" s="8"/>
      <c r="I5" s="8"/>
      <c r="J5" s="8" t="s">
        <v>126</v>
      </c>
      <c r="K5" s="1"/>
      <c r="L5" s="1"/>
      <c r="M5" s="1"/>
      <c r="N5" s="1"/>
      <c r="O5" s="1"/>
      <c r="P5" s="1"/>
      <c r="Q5" s="1"/>
      <c r="R5" s="1"/>
      <c r="S5" s="1"/>
      <c r="T5" s="1"/>
      <c r="U5" s="3"/>
      <c r="V5" s="3"/>
    </row>
    <row r="6" ht="15" customHeight="1" spans="1:22">
      <c r="A6" s="8" t="s">
        <v>216</v>
      </c>
      <c r="B6" s="8" t="s">
        <v>217</v>
      </c>
      <c r="C6" s="8" t="s">
        <v>218</v>
      </c>
      <c r="D6" s="8"/>
      <c r="E6" s="8"/>
      <c r="F6" s="8"/>
      <c r="G6" s="8" t="s">
        <v>73</v>
      </c>
      <c r="H6" s="8" t="s">
        <v>219</v>
      </c>
      <c r="I6" s="8" t="s">
        <v>220</v>
      </c>
      <c r="J6" s="8"/>
      <c r="K6" s="1"/>
      <c r="L6" s="1"/>
      <c r="M6" s="1"/>
      <c r="N6" s="1"/>
      <c r="O6" s="1"/>
      <c r="P6" s="1"/>
      <c r="Q6" s="1"/>
      <c r="R6" s="1"/>
      <c r="S6" s="1"/>
      <c r="T6" s="1"/>
      <c r="U6" s="3"/>
      <c r="V6" s="3"/>
    </row>
    <row r="7" ht="15" customHeight="1" spans="1:22">
      <c r="A7" s="8" t="s">
        <v>79</v>
      </c>
      <c r="B7" s="8" t="s">
        <v>79</v>
      </c>
      <c r="C7" s="8" t="s">
        <v>79</v>
      </c>
      <c r="D7" s="8" t="s">
        <v>79</v>
      </c>
      <c r="E7" s="8" t="s">
        <v>79</v>
      </c>
      <c r="F7" s="8">
        <v>1</v>
      </c>
      <c r="G7" s="8">
        <v>2</v>
      </c>
      <c r="H7" s="8">
        <v>3</v>
      </c>
      <c r="I7" s="8">
        <v>4</v>
      </c>
      <c r="J7" s="8">
        <v>5</v>
      </c>
      <c r="K7" s="1"/>
      <c r="L7" s="1"/>
      <c r="M7" s="1"/>
      <c r="N7" s="1"/>
      <c r="O7" s="1"/>
      <c r="P7" s="1"/>
      <c r="Q7" s="1"/>
      <c r="R7" s="1"/>
      <c r="S7" s="1"/>
      <c r="T7" s="1"/>
      <c r="U7" s="3"/>
      <c r="V7" s="3"/>
    </row>
    <row r="8" ht="13" customHeight="1" spans="1:22">
      <c r="A8" s="39" t="s">
        <v>80</v>
      </c>
      <c r="B8" s="39" t="s">
        <v>80</v>
      </c>
      <c r="C8" s="39" t="s">
        <v>80</v>
      </c>
      <c r="D8" s="40" t="s">
        <v>80</v>
      </c>
      <c r="E8" s="41" t="s">
        <v>70</v>
      </c>
      <c r="F8" s="37">
        <f>7490.285258+1630.27</f>
        <v>9120.555258</v>
      </c>
      <c r="G8" s="37">
        <f>H8+I8</f>
        <v>7335.387758</v>
      </c>
      <c r="H8" s="37">
        <f>5356.253223+1630.27</f>
        <v>6986.523223</v>
      </c>
      <c r="I8" s="37">
        <v>348.864535</v>
      </c>
      <c r="J8" s="37">
        <v>1785.1675</v>
      </c>
      <c r="K8" s="1"/>
      <c r="L8" s="1"/>
      <c r="M8" s="1"/>
      <c r="N8" s="1"/>
      <c r="O8" s="1"/>
      <c r="P8" s="1"/>
      <c r="Q8" s="1"/>
      <c r="R8" s="1"/>
      <c r="S8" s="3"/>
      <c r="T8" s="3"/>
    </row>
    <row r="9" ht="13" customHeight="1" spans="1:22">
      <c r="A9" s="39"/>
      <c r="B9" s="39"/>
      <c r="C9" s="39"/>
      <c r="D9" s="40" t="s">
        <v>81</v>
      </c>
      <c r="E9" s="41" t="s">
        <v>82</v>
      </c>
      <c r="F9" s="37">
        <f>7490.285258+1630.27</f>
        <v>9120.555258</v>
      </c>
      <c r="G9" s="37">
        <f>H9+I9</f>
        <v>7335.387758</v>
      </c>
      <c r="H9" s="37">
        <f>5356.253223+1630.27</f>
        <v>6986.523223</v>
      </c>
      <c r="I9" s="37">
        <v>348.864535</v>
      </c>
      <c r="J9" s="37">
        <v>1785.1675</v>
      </c>
      <c r="K9" s="3"/>
    </row>
    <row r="10" ht="13" customHeight="1" spans="1:22">
      <c r="A10" s="39"/>
      <c r="B10" s="39"/>
      <c r="C10" s="39"/>
      <c r="D10" s="40" t="s">
        <v>83</v>
      </c>
      <c r="E10" s="41" t="s">
        <v>84</v>
      </c>
      <c r="F10" s="37">
        <v>1985.971175</v>
      </c>
      <c r="G10" s="37">
        <v>1978.771175</v>
      </c>
      <c r="H10" s="37">
        <v>1762.897766</v>
      </c>
      <c r="I10" s="37">
        <v>215.873409</v>
      </c>
      <c r="J10" s="37">
        <v>7.2</v>
      </c>
      <c r="K10" s="3"/>
    </row>
    <row r="11" ht="13" customHeight="1" spans="1:22">
      <c r="A11" s="39" t="s">
        <v>131</v>
      </c>
      <c r="B11" s="39" t="s">
        <v>132</v>
      </c>
      <c r="C11" s="39" t="s">
        <v>133</v>
      </c>
      <c r="D11" s="40"/>
      <c r="E11" s="41" t="s">
        <v>134</v>
      </c>
      <c r="F11" s="37">
        <v>97.04368</v>
      </c>
      <c r="G11" s="37">
        <v>97.04368</v>
      </c>
      <c r="H11" s="37">
        <v>93.94368</v>
      </c>
      <c r="I11" s="37">
        <v>3.1</v>
      </c>
      <c r="J11" s="37"/>
      <c r="K11" s="3"/>
    </row>
    <row r="12" ht="13" customHeight="1" spans="1:22">
      <c r="A12" s="39" t="s">
        <v>131</v>
      </c>
      <c r="B12" s="39" t="s">
        <v>132</v>
      </c>
      <c r="C12" s="39" t="s">
        <v>132</v>
      </c>
      <c r="D12" s="40"/>
      <c r="E12" s="41" t="s">
        <v>135</v>
      </c>
      <c r="F12" s="37">
        <v>215.515273</v>
      </c>
      <c r="G12" s="37">
        <v>215.515273</v>
      </c>
      <c r="H12" s="37">
        <v>215.515273</v>
      </c>
      <c r="I12" s="37"/>
      <c r="J12" s="37"/>
      <c r="K12" s="3"/>
    </row>
    <row r="13" ht="13" customHeight="1" spans="1:22">
      <c r="A13" s="39" t="s">
        <v>131</v>
      </c>
      <c r="B13" s="39" t="s">
        <v>132</v>
      </c>
      <c r="C13" s="39" t="s">
        <v>136</v>
      </c>
      <c r="D13" s="40"/>
      <c r="E13" s="41" t="s">
        <v>137</v>
      </c>
      <c r="F13" s="37">
        <v>100.757636</v>
      </c>
      <c r="G13" s="37">
        <v>100.757636</v>
      </c>
      <c r="H13" s="37">
        <v>100.757636</v>
      </c>
      <c r="I13" s="37"/>
      <c r="J13" s="37"/>
      <c r="K13" s="3"/>
    </row>
    <row r="14" ht="13" customHeight="1" spans="1:22">
      <c r="A14" s="39" t="s">
        <v>138</v>
      </c>
      <c r="B14" s="39" t="s">
        <v>139</v>
      </c>
      <c r="C14" s="39" t="s">
        <v>140</v>
      </c>
      <c r="D14" s="40"/>
      <c r="E14" s="41" t="s">
        <v>141</v>
      </c>
      <c r="F14" s="37">
        <v>1290.857625</v>
      </c>
      <c r="G14" s="37">
        <v>1290.857625</v>
      </c>
      <c r="H14" s="37">
        <v>1078.084216</v>
      </c>
      <c r="I14" s="37">
        <v>212.773409</v>
      </c>
      <c r="J14" s="37"/>
      <c r="K14" s="3"/>
    </row>
    <row r="15" ht="13" customHeight="1" spans="1:22">
      <c r="A15" s="39" t="s">
        <v>138</v>
      </c>
      <c r="B15" s="39" t="s">
        <v>139</v>
      </c>
      <c r="C15" s="39" t="s">
        <v>142</v>
      </c>
      <c r="D15" s="40"/>
      <c r="E15" s="41" t="s">
        <v>143</v>
      </c>
      <c r="F15" s="37">
        <v>7.2</v>
      </c>
      <c r="G15" s="37"/>
      <c r="H15" s="37"/>
      <c r="I15" s="37"/>
      <c r="J15" s="37">
        <v>7.2</v>
      </c>
      <c r="K15" s="3"/>
    </row>
    <row r="16" ht="13" customHeight="1" spans="1:22">
      <c r="A16" s="39" t="s">
        <v>138</v>
      </c>
      <c r="B16" s="39" t="s">
        <v>144</v>
      </c>
      <c r="C16" s="39" t="s">
        <v>133</v>
      </c>
      <c r="D16" s="40"/>
      <c r="E16" s="41" t="s">
        <v>145</v>
      </c>
      <c r="F16" s="37">
        <v>106.979466</v>
      </c>
      <c r="G16" s="37">
        <v>106.979466</v>
      </c>
      <c r="H16" s="37">
        <v>106.979466</v>
      </c>
      <c r="I16" s="37"/>
      <c r="J16" s="37"/>
      <c r="K16" s="3"/>
    </row>
    <row r="17" ht="13" customHeight="1" spans="1:11">
      <c r="A17" s="39" t="s">
        <v>151</v>
      </c>
      <c r="B17" s="39" t="s">
        <v>133</v>
      </c>
      <c r="C17" s="39" t="s">
        <v>140</v>
      </c>
      <c r="D17" s="40"/>
      <c r="E17" s="41" t="s">
        <v>152</v>
      </c>
      <c r="F17" s="37">
        <v>167.617495</v>
      </c>
      <c r="G17" s="37">
        <v>167.617495</v>
      </c>
      <c r="H17" s="37">
        <v>167.617495</v>
      </c>
      <c r="I17" s="37"/>
      <c r="J17" s="37"/>
      <c r="K17" s="3"/>
    </row>
    <row r="18" ht="13" customHeight="1" spans="1:11">
      <c r="A18" s="39"/>
      <c r="B18" s="39"/>
      <c r="C18" s="39"/>
      <c r="D18" s="40" t="s">
        <v>85</v>
      </c>
      <c r="E18" s="41" t="s">
        <v>86</v>
      </c>
      <c r="F18" s="37">
        <v>324.457316</v>
      </c>
      <c r="G18" s="37">
        <v>310.247816</v>
      </c>
      <c r="H18" s="37">
        <v>300.297816</v>
      </c>
      <c r="I18" s="37">
        <v>9.95</v>
      </c>
      <c r="J18" s="37">
        <v>14.2095</v>
      </c>
      <c r="K18" s="3"/>
    </row>
    <row r="19" ht="13" customHeight="1" spans="1:11">
      <c r="A19" s="39" t="s">
        <v>131</v>
      </c>
      <c r="B19" s="39" t="s">
        <v>132</v>
      </c>
      <c r="C19" s="39" t="s">
        <v>133</v>
      </c>
      <c r="D19" s="40"/>
      <c r="E19" s="41" t="s">
        <v>134</v>
      </c>
      <c r="F19" s="37">
        <v>310.247816</v>
      </c>
      <c r="G19" s="37">
        <v>310.247816</v>
      </c>
      <c r="H19" s="37">
        <v>300.297816</v>
      </c>
      <c r="I19" s="37">
        <v>9.95</v>
      </c>
      <c r="J19" s="37"/>
      <c r="K19" s="3"/>
    </row>
    <row r="20" ht="13" customHeight="1" spans="1:11">
      <c r="A20" s="39" t="s">
        <v>138</v>
      </c>
      <c r="B20" s="39" t="s">
        <v>133</v>
      </c>
      <c r="C20" s="39" t="s">
        <v>140</v>
      </c>
      <c r="D20" s="40"/>
      <c r="E20" s="41" t="s">
        <v>153</v>
      </c>
      <c r="F20" s="37">
        <v>14.2095</v>
      </c>
      <c r="G20" s="37"/>
      <c r="H20" s="37"/>
      <c r="I20" s="37"/>
      <c r="J20" s="37">
        <v>14.2095</v>
      </c>
      <c r="K20" s="3"/>
    </row>
    <row r="21" ht="13" customHeight="1" spans="1:11">
      <c r="A21" s="39"/>
      <c r="B21" s="39"/>
      <c r="C21" s="39"/>
      <c r="D21" s="40" t="s">
        <v>87</v>
      </c>
      <c r="E21" s="41" t="s">
        <v>88</v>
      </c>
      <c r="F21" s="37">
        <v>107.157504</v>
      </c>
      <c r="G21" s="37">
        <v>106.049504</v>
      </c>
      <c r="H21" s="37">
        <v>102.699504</v>
      </c>
      <c r="I21" s="37">
        <v>3.35</v>
      </c>
      <c r="J21" s="37">
        <v>1.108</v>
      </c>
      <c r="K21" s="3"/>
    </row>
    <row r="22" ht="13" customHeight="1" spans="1:11">
      <c r="A22" s="39" t="s">
        <v>131</v>
      </c>
      <c r="B22" s="39" t="s">
        <v>132</v>
      </c>
      <c r="C22" s="39" t="s">
        <v>133</v>
      </c>
      <c r="D22" s="40"/>
      <c r="E22" s="41" t="s">
        <v>134</v>
      </c>
      <c r="F22" s="37">
        <v>106.049504</v>
      </c>
      <c r="G22" s="37">
        <v>106.049504</v>
      </c>
      <c r="H22" s="37">
        <v>102.699504</v>
      </c>
      <c r="I22" s="37">
        <v>3.35</v>
      </c>
      <c r="J22" s="37"/>
      <c r="K22" s="3"/>
    </row>
    <row r="23" ht="13" customHeight="1" spans="1:11">
      <c r="A23" s="39" t="s">
        <v>138</v>
      </c>
      <c r="B23" s="39" t="s">
        <v>133</v>
      </c>
      <c r="C23" s="39" t="s">
        <v>133</v>
      </c>
      <c r="D23" s="40"/>
      <c r="E23" s="41" t="s">
        <v>154</v>
      </c>
      <c r="F23" s="37">
        <v>1.108</v>
      </c>
      <c r="G23" s="37"/>
      <c r="H23" s="37"/>
      <c r="I23" s="37"/>
      <c r="J23" s="37">
        <v>1.108</v>
      </c>
      <c r="K23" s="3"/>
    </row>
    <row r="24" ht="13" customHeight="1" spans="1:11">
      <c r="A24" s="39"/>
      <c r="B24" s="39"/>
      <c r="C24" s="39"/>
      <c r="D24" s="40" t="s">
        <v>89</v>
      </c>
      <c r="E24" s="41" t="s">
        <v>90</v>
      </c>
      <c r="F24" s="37">
        <v>380.018868</v>
      </c>
      <c r="G24" s="37">
        <v>366.518868</v>
      </c>
      <c r="H24" s="37">
        <v>359.306868</v>
      </c>
      <c r="I24" s="37">
        <v>7.212</v>
      </c>
      <c r="J24" s="37">
        <v>13.5</v>
      </c>
      <c r="K24" s="3"/>
    </row>
    <row r="25" ht="13" customHeight="1" spans="1:11">
      <c r="A25" s="39" t="s">
        <v>131</v>
      </c>
      <c r="B25" s="39" t="s">
        <v>132</v>
      </c>
      <c r="C25" s="39" t="s">
        <v>133</v>
      </c>
      <c r="D25" s="40"/>
      <c r="E25" s="41" t="s">
        <v>134</v>
      </c>
      <c r="F25" s="37">
        <v>108.91648</v>
      </c>
      <c r="G25" s="37">
        <v>108.91648</v>
      </c>
      <c r="H25" s="37">
        <v>105.51648</v>
      </c>
      <c r="I25" s="37">
        <v>3.4</v>
      </c>
      <c r="J25" s="37"/>
      <c r="K25" s="3"/>
    </row>
    <row r="26" ht="13" customHeight="1" spans="1:11">
      <c r="A26" s="39" t="s">
        <v>138</v>
      </c>
      <c r="B26" s="39" t="s">
        <v>139</v>
      </c>
      <c r="C26" s="39" t="s">
        <v>155</v>
      </c>
      <c r="D26" s="40"/>
      <c r="E26" s="41" t="s">
        <v>156</v>
      </c>
      <c r="F26" s="37">
        <v>257.602388</v>
      </c>
      <c r="G26" s="37">
        <v>257.602388</v>
      </c>
      <c r="H26" s="37">
        <v>253.790388</v>
      </c>
      <c r="I26" s="37">
        <v>3.812</v>
      </c>
      <c r="J26" s="37"/>
      <c r="K26" s="3"/>
    </row>
    <row r="27" ht="13" customHeight="1" spans="1:11">
      <c r="A27" s="39" t="s">
        <v>138</v>
      </c>
      <c r="B27" s="39" t="s">
        <v>139</v>
      </c>
      <c r="C27" s="39" t="s">
        <v>142</v>
      </c>
      <c r="D27" s="40"/>
      <c r="E27" s="41" t="s">
        <v>143</v>
      </c>
      <c r="F27" s="37">
        <v>13.5</v>
      </c>
      <c r="G27" s="37"/>
      <c r="H27" s="37"/>
      <c r="I27" s="37"/>
      <c r="J27" s="37">
        <v>13.5</v>
      </c>
      <c r="K27" s="3"/>
    </row>
    <row r="28" ht="13" customHeight="1" spans="1:11">
      <c r="A28" s="39"/>
      <c r="B28" s="39"/>
      <c r="C28" s="39"/>
      <c r="D28" s="40" t="s">
        <v>91</v>
      </c>
      <c r="E28" s="41" t="s">
        <v>82</v>
      </c>
      <c r="F28" s="37">
        <v>2090.633225</v>
      </c>
      <c r="G28" s="37">
        <v>341.483225</v>
      </c>
      <c r="H28" s="37">
        <v>296.529927</v>
      </c>
      <c r="I28" s="37">
        <v>44.953298</v>
      </c>
      <c r="J28" s="37">
        <v>1749.15</v>
      </c>
      <c r="K28" s="3"/>
    </row>
    <row r="29" ht="13" customHeight="1" spans="1:11">
      <c r="A29" s="39" t="s">
        <v>131</v>
      </c>
      <c r="B29" s="39" t="s">
        <v>132</v>
      </c>
      <c r="C29" s="39" t="s">
        <v>140</v>
      </c>
      <c r="D29" s="40"/>
      <c r="E29" s="41" t="s">
        <v>157</v>
      </c>
      <c r="F29" s="37">
        <v>41.73738</v>
      </c>
      <c r="G29" s="37">
        <v>41.73738</v>
      </c>
      <c r="H29" s="37">
        <v>40.38738</v>
      </c>
      <c r="I29" s="37">
        <v>1.35</v>
      </c>
      <c r="J29" s="37"/>
      <c r="K29" s="3"/>
    </row>
    <row r="30" ht="13" customHeight="1" spans="1:11">
      <c r="A30" s="39" t="s">
        <v>131</v>
      </c>
      <c r="B30" s="39" t="s">
        <v>132</v>
      </c>
      <c r="C30" s="39" t="s">
        <v>132</v>
      </c>
      <c r="D30" s="40"/>
      <c r="E30" s="41" t="s">
        <v>135</v>
      </c>
      <c r="F30" s="37">
        <v>28.066384</v>
      </c>
      <c r="G30" s="37">
        <v>28.066384</v>
      </c>
      <c r="H30" s="37">
        <v>28.066384</v>
      </c>
      <c r="I30" s="37"/>
      <c r="J30" s="37"/>
      <c r="K30" s="3"/>
    </row>
    <row r="31" ht="13" customHeight="1" spans="1:11">
      <c r="A31" s="39" t="s">
        <v>131</v>
      </c>
      <c r="B31" s="39" t="s">
        <v>132</v>
      </c>
      <c r="C31" s="39" t="s">
        <v>136</v>
      </c>
      <c r="D31" s="40"/>
      <c r="E31" s="41" t="s">
        <v>137</v>
      </c>
      <c r="F31" s="37">
        <v>14.033192</v>
      </c>
      <c r="G31" s="37">
        <v>14.033192</v>
      </c>
      <c r="H31" s="37">
        <v>14.033192</v>
      </c>
      <c r="I31" s="37"/>
      <c r="J31" s="37"/>
      <c r="K31" s="3"/>
    </row>
    <row r="32" ht="13" customHeight="1" spans="1:11">
      <c r="A32" s="39" t="s">
        <v>131</v>
      </c>
      <c r="B32" s="39" t="s">
        <v>158</v>
      </c>
      <c r="C32" s="39" t="s">
        <v>140</v>
      </c>
      <c r="D32" s="40"/>
      <c r="E32" s="41" t="s">
        <v>159</v>
      </c>
      <c r="F32" s="37">
        <v>180</v>
      </c>
      <c r="G32" s="37"/>
      <c r="H32" s="37"/>
      <c r="I32" s="37"/>
      <c r="J32" s="37">
        <v>180</v>
      </c>
      <c r="K32" s="3"/>
    </row>
    <row r="33" ht="13" customHeight="1" spans="1:11">
      <c r="A33" s="39" t="s">
        <v>131</v>
      </c>
      <c r="B33" s="39" t="s">
        <v>158</v>
      </c>
      <c r="C33" s="39" t="s">
        <v>147</v>
      </c>
      <c r="D33" s="40"/>
      <c r="E33" s="41" t="s">
        <v>160</v>
      </c>
      <c r="F33" s="37">
        <v>798</v>
      </c>
      <c r="G33" s="37"/>
      <c r="H33" s="37"/>
      <c r="I33" s="37"/>
      <c r="J33" s="37">
        <v>798</v>
      </c>
      <c r="K33" s="3"/>
    </row>
    <row r="34" ht="13" customHeight="1" spans="1:11">
      <c r="A34" s="39" t="s">
        <v>138</v>
      </c>
      <c r="B34" s="39" t="s">
        <v>140</v>
      </c>
      <c r="C34" s="39" t="s">
        <v>140</v>
      </c>
      <c r="D34" s="40"/>
      <c r="E34" s="41" t="s">
        <v>161</v>
      </c>
      <c r="F34" s="37">
        <v>218.625028</v>
      </c>
      <c r="G34" s="37">
        <v>218.625028</v>
      </c>
      <c r="H34" s="37">
        <v>175.02173</v>
      </c>
      <c r="I34" s="37">
        <v>43.603298</v>
      </c>
      <c r="J34" s="37"/>
      <c r="K34" s="3"/>
    </row>
    <row r="35" ht="13" customHeight="1" spans="1:11">
      <c r="A35" s="39" t="s">
        <v>138</v>
      </c>
      <c r="B35" s="39" t="s">
        <v>155</v>
      </c>
      <c r="C35" s="39" t="s">
        <v>147</v>
      </c>
      <c r="D35" s="40"/>
      <c r="E35" s="41" t="s">
        <v>162</v>
      </c>
      <c r="F35" s="37">
        <v>9.33</v>
      </c>
      <c r="G35" s="37"/>
      <c r="H35" s="37"/>
      <c r="I35" s="37"/>
      <c r="J35" s="37">
        <v>9.33</v>
      </c>
      <c r="K35" s="3"/>
    </row>
    <row r="36" ht="13" customHeight="1" spans="1:11">
      <c r="A36" s="39" t="s">
        <v>138</v>
      </c>
      <c r="B36" s="39" t="s">
        <v>139</v>
      </c>
      <c r="C36" s="39" t="s">
        <v>142</v>
      </c>
      <c r="D36" s="40"/>
      <c r="E36" s="41" t="s">
        <v>143</v>
      </c>
      <c r="F36" s="37">
        <v>238.5</v>
      </c>
      <c r="G36" s="37"/>
      <c r="H36" s="37"/>
      <c r="I36" s="37"/>
      <c r="J36" s="37">
        <v>238.5</v>
      </c>
      <c r="K36" s="3"/>
    </row>
    <row r="37" ht="13" customHeight="1" spans="1:11">
      <c r="A37" s="39" t="s">
        <v>138</v>
      </c>
      <c r="B37" s="39" t="s">
        <v>163</v>
      </c>
      <c r="C37" s="39" t="s">
        <v>164</v>
      </c>
      <c r="D37" s="40"/>
      <c r="E37" s="41" t="s">
        <v>165</v>
      </c>
      <c r="F37" s="37">
        <v>15</v>
      </c>
      <c r="G37" s="37"/>
      <c r="H37" s="37"/>
      <c r="I37" s="37"/>
      <c r="J37" s="37">
        <v>15</v>
      </c>
      <c r="K37" s="3"/>
    </row>
    <row r="38" ht="13" customHeight="1" spans="1:11">
      <c r="A38" s="39" t="s">
        <v>138</v>
      </c>
      <c r="B38" s="39" t="s">
        <v>163</v>
      </c>
      <c r="C38" s="39" t="s">
        <v>166</v>
      </c>
      <c r="D38" s="40"/>
      <c r="E38" s="41" t="s">
        <v>167</v>
      </c>
      <c r="F38" s="37">
        <v>508.32</v>
      </c>
      <c r="G38" s="37"/>
      <c r="H38" s="37"/>
      <c r="I38" s="37"/>
      <c r="J38" s="37">
        <v>508.32</v>
      </c>
      <c r="K38" s="3"/>
    </row>
    <row r="39" ht="13" customHeight="1" spans="1:11">
      <c r="A39" s="39" t="s">
        <v>138</v>
      </c>
      <c r="B39" s="39" t="s">
        <v>144</v>
      </c>
      <c r="C39" s="39" t="s">
        <v>140</v>
      </c>
      <c r="D39" s="40"/>
      <c r="E39" s="41" t="s">
        <v>168</v>
      </c>
      <c r="F39" s="37">
        <v>13.857777</v>
      </c>
      <c r="G39" s="37">
        <v>13.857777</v>
      </c>
      <c r="H39" s="37">
        <v>13.857777</v>
      </c>
      <c r="I39" s="37"/>
      <c r="J39" s="37"/>
      <c r="K39" s="3"/>
    </row>
    <row r="40" ht="13" customHeight="1" spans="1:11">
      <c r="A40" s="39" t="s">
        <v>151</v>
      </c>
      <c r="B40" s="39" t="s">
        <v>133</v>
      </c>
      <c r="C40" s="39" t="s">
        <v>140</v>
      </c>
      <c r="D40" s="40"/>
      <c r="E40" s="41" t="s">
        <v>152</v>
      </c>
      <c r="F40" s="37">
        <v>25.163464</v>
      </c>
      <c r="G40" s="37">
        <v>25.163464</v>
      </c>
      <c r="H40" s="37">
        <v>25.163464</v>
      </c>
      <c r="I40" s="37"/>
      <c r="J40" s="37"/>
      <c r="K40" s="3"/>
    </row>
    <row r="41" ht="13" customHeight="1" spans="1:11">
      <c r="A41" s="39"/>
      <c r="B41" s="39"/>
      <c r="C41" s="39"/>
      <c r="D41" s="40" t="s">
        <v>92</v>
      </c>
      <c r="E41" s="41" t="s">
        <v>93</v>
      </c>
      <c r="F41" s="37">
        <v>86.966689</v>
      </c>
      <c r="G41" s="37">
        <v>86.966689</v>
      </c>
      <c r="H41" s="37">
        <v>74.899175</v>
      </c>
      <c r="I41" s="37">
        <v>12.067514</v>
      </c>
      <c r="J41" s="37"/>
      <c r="K41" s="3"/>
    </row>
    <row r="42" ht="13" customHeight="1" spans="1:11">
      <c r="A42" s="39" t="s">
        <v>131</v>
      </c>
      <c r="B42" s="39" t="s">
        <v>132</v>
      </c>
      <c r="C42" s="39" t="s">
        <v>140</v>
      </c>
      <c r="D42" s="40"/>
      <c r="E42" s="41" t="s">
        <v>157</v>
      </c>
      <c r="F42" s="37">
        <v>3.26428</v>
      </c>
      <c r="G42" s="37">
        <v>3.26428</v>
      </c>
      <c r="H42" s="37">
        <v>3.16428</v>
      </c>
      <c r="I42" s="37">
        <v>0.1</v>
      </c>
      <c r="J42" s="37"/>
      <c r="K42" s="3"/>
    </row>
    <row r="43" ht="13" customHeight="1" spans="1:11">
      <c r="A43" s="39" t="s">
        <v>131</v>
      </c>
      <c r="B43" s="39" t="s">
        <v>132</v>
      </c>
      <c r="C43" s="39" t="s">
        <v>132</v>
      </c>
      <c r="D43" s="40"/>
      <c r="E43" s="41" t="s">
        <v>135</v>
      </c>
      <c r="F43" s="37">
        <v>7.77211</v>
      </c>
      <c r="G43" s="37">
        <v>7.77211</v>
      </c>
      <c r="H43" s="37">
        <v>7.77211</v>
      </c>
      <c r="I43" s="37"/>
      <c r="J43" s="37"/>
      <c r="K43" s="3"/>
    </row>
    <row r="44" ht="13" customHeight="1" spans="1:11">
      <c r="A44" s="39" t="s">
        <v>131</v>
      </c>
      <c r="B44" s="39" t="s">
        <v>132</v>
      </c>
      <c r="C44" s="39" t="s">
        <v>136</v>
      </c>
      <c r="D44" s="40"/>
      <c r="E44" s="41" t="s">
        <v>137</v>
      </c>
      <c r="F44" s="37">
        <v>3.886055</v>
      </c>
      <c r="G44" s="37">
        <v>3.886055</v>
      </c>
      <c r="H44" s="37">
        <v>3.886055</v>
      </c>
      <c r="I44" s="37"/>
      <c r="J44" s="37"/>
      <c r="K44" s="3"/>
    </row>
    <row r="45" ht="13" customHeight="1" spans="1:11">
      <c r="A45" s="39" t="s">
        <v>131</v>
      </c>
      <c r="B45" s="39" t="s">
        <v>164</v>
      </c>
      <c r="C45" s="39" t="s">
        <v>140</v>
      </c>
      <c r="D45" s="40"/>
      <c r="E45" s="41" t="s">
        <v>161</v>
      </c>
      <c r="F45" s="37">
        <v>61.195743</v>
      </c>
      <c r="G45" s="37">
        <v>61.195743</v>
      </c>
      <c r="H45" s="37">
        <v>49.228229</v>
      </c>
      <c r="I45" s="37">
        <v>11.967514</v>
      </c>
      <c r="J45" s="37"/>
      <c r="K45" s="3"/>
    </row>
    <row r="46" ht="13" customHeight="1" spans="1:11">
      <c r="A46" s="39" t="s">
        <v>138</v>
      </c>
      <c r="B46" s="39" t="s">
        <v>144</v>
      </c>
      <c r="C46" s="39" t="s">
        <v>140</v>
      </c>
      <c r="D46" s="40"/>
      <c r="E46" s="41" t="s">
        <v>168</v>
      </c>
      <c r="F46" s="37">
        <v>3.837479</v>
      </c>
      <c r="G46" s="37">
        <v>3.837479</v>
      </c>
      <c r="H46" s="37">
        <v>3.837479</v>
      </c>
      <c r="I46" s="37"/>
      <c r="J46" s="37"/>
      <c r="K46" s="3"/>
    </row>
    <row r="47" ht="13" customHeight="1" spans="1:11">
      <c r="A47" s="39" t="s">
        <v>151</v>
      </c>
      <c r="B47" s="39" t="s">
        <v>133</v>
      </c>
      <c r="C47" s="39" t="s">
        <v>140</v>
      </c>
      <c r="D47" s="40"/>
      <c r="E47" s="41" t="s">
        <v>152</v>
      </c>
      <c r="F47" s="37">
        <v>7.011022</v>
      </c>
      <c r="G47" s="37">
        <v>7.011022</v>
      </c>
      <c r="H47" s="37">
        <v>7.011022</v>
      </c>
      <c r="I47" s="37"/>
      <c r="J47" s="37"/>
      <c r="K47" s="3"/>
    </row>
    <row r="48" ht="13" customHeight="1" spans="1:11">
      <c r="A48" s="39"/>
      <c r="B48" s="39"/>
      <c r="C48" s="39"/>
      <c r="D48" s="40" t="s">
        <v>94</v>
      </c>
      <c r="E48" s="41" t="s">
        <v>95</v>
      </c>
      <c r="F48" s="37">
        <v>75.558629</v>
      </c>
      <c r="G48" s="37">
        <v>75.558629</v>
      </c>
      <c r="H48" s="37">
        <v>67.297263</v>
      </c>
      <c r="I48" s="37">
        <v>8.261366</v>
      </c>
      <c r="J48" s="37"/>
      <c r="K48" s="3"/>
    </row>
    <row r="49" ht="13" customHeight="1" spans="1:11">
      <c r="A49" s="39" t="s">
        <v>131</v>
      </c>
      <c r="B49" s="39" t="s">
        <v>132</v>
      </c>
      <c r="C49" s="39" t="s">
        <v>132</v>
      </c>
      <c r="D49" s="40"/>
      <c r="E49" s="41" t="s">
        <v>135</v>
      </c>
      <c r="F49" s="37">
        <v>8.770928</v>
      </c>
      <c r="G49" s="37">
        <v>8.770928</v>
      </c>
      <c r="H49" s="37">
        <v>8.770928</v>
      </c>
      <c r="I49" s="37"/>
      <c r="J49" s="37"/>
      <c r="K49" s="3"/>
    </row>
    <row r="50" ht="13" customHeight="1" spans="1:11">
      <c r="A50" s="39" t="s">
        <v>131</v>
      </c>
      <c r="B50" s="39" t="s">
        <v>132</v>
      </c>
      <c r="C50" s="39" t="s">
        <v>136</v>
      </c>
      <c r="D50" s="40"/>
      <c r="E50" s="41" t="s">
        <v>137</v>
      </c>
      <c r="F50" s="37">
        <v>4.385464</v>
      </c>
      <c r="G50" s="37">
        <v>4.385464</v>
      </c>
      <c r="H50" s="37">
        <v>4.385464</v>
      </c>
      <c r="I50" s="37"/>
      <c r="J50" s="37"/>
      <c r="K50" s="3"/>
    </row>
    <row r="51" ht="13" customHeight="1" spans="1:11">
      <c r="A51" s="39" t="s">
        <v>138</v>
      </c>
      <c r="B51" s="39" t="s">
        <v>140</v>
      </c>
      <c r="C51" s="39" t="s">
        <v>147</v>
      </c>
      <c r="D51" s="40"/>
      <c r="E51" s="41" t="s">
        <v>171</v>
      </c>
      <c r="F51" s="37">
        <v>51.457395</v>
      </c>
      <c r="G51" s="37">
        <v>51.457395</v>
      </c>
      <c r="H51" s="37">
        <v>43.196029</v>
      </c>
      <c r="I51" s="37">
        <v>8.261366</v>
      </c>
      <c r="J51" s="37"/>
      <c r="K51" s="3"/>
    </row>
    <row r="52" ht="13" customHeight="1" spans="1:11">
      <c r="A52" s="39" t="s">
        <v>138</v>
      </c>
      <c r="B52" s="39" t="s">
        <v>144</v>
      </c>
      <c r="C52" s="39" t="s">
        <v>133</v>
      </c>
      <c r="D52" s="40"/>
      <c r="E52" s="41" t="s">
        <v>145</v>
      </c>
      <c r="F52" s="37">
        <v>4.366646</v>
      </c>
      <c r="G52" s="37">
        <v>4.366646</v>
      </c>
      <c r="H52" s="37">
        <v>4.366646</v>
      </c>
      <c r="I52" s="37"/>
      <c r="J52" s="37"/>
      <c r="K52" s="3"/>
    </row>
    <row r="53" ht="13" customHeight="1" spans="1:11">
      <c r="A53" s="39" t="s">
        <v>151</v>
      </c>
      <c r="B53" s="39" t="s">
        <v>133</v>
      </c>
      <c r="C53" s="39" t="s">
        <v>140</v>
      </c>
      <c r="D53" s="40"/>
      <c r="E53" s="41" t="s">
        <v>152</v>
      </c>
      <c r="F53" s="37">
        <v>6.578196</v>
      </c>
      <c r="G53" s="37">
        <v>6.578196</v>
      </c>
      <c r="H53" s="37">
        <v>6.578196</v>
      </c>
      <c r="I53" s="37"/>
      <c r="J53" s="37"/>
      <c r="K53" s="3"/>
    </row>
    <row r="54" ht="13" customHeight="1" spans="1:11">
      <c r="A54" s="39"/>
      <c r="B54" s="39"/>
      <c r="C54" s="39"/>
      <c r="D54" s="40" t="s">
        <v>96</v>
      </c>
      <c r="E54" s="41" t="s">
        <v>97</v>
      </c>
      <c r="F54" s="37">
        <v>119.760549</v>
      </c>
      <c r="G54" s="37">
        <v>119.760549</v>
      </c>
      <c r="H54" s="37">
        <v>109.321783</v>
      </c>
      <c r="I54" s="37">
        <v>10.438766</v>
      </c>
      <c r="J54" s="37"/>
      <c r="K54" s="3"/>
    </row>
    <row r="55" ht="13" customHeight="1" spans="1:11">
      <c r="A55" s="39" t="s">
        <v>131</v>
      </c>
      <c r="B55" s="39" t="s">
        <v>132</v>
      </c>
      <c r="C55" s="39" t="s">
        <v>132</v>
      </c>
      <c r="D55" s="40"/>
      <c r="E55" s="41" t="s">
        <v>135</v>
      </c>
      <c r="F55" s="37">
        <v>14.726128</v>
      </c>
      <c r="G55" s="37">
        <v>14.726128</v>
      </c>
      <c r="H55" s="37">
        <v>14.726128</v>
      </c>
      <c r="I55" s="37"/>
      <c r="J55" s="37"/>
      <c r="K55" s="3"/>
    </row>
    <row r="56" ht="13" customHeight="1" spans="1:11">
      <c r="A56" s="39" t="s">
        <v>131</v>
      </c>
      <c r="B56" s="39" t="s">
        <v>132</v>
      </c>
      <c r="C56" s="39" t="s">
        <v>136</v>
      </c>
      <c r="D56" s="40"/>
      <c r="E56" s="41" t="s">
        <v>137</v>
      </c>
      <c r="F56" s="37">
        <v>7.363064</v>
      </c>
      <c r="G56" s="37">
        <v>7.363064</v>
      </c>
      <c r="H56" s="37">
        <v>7.363064</v>
      </c>
      <c r="I56" s="37"/>
      <c r="J56" s="37"/>
      <c r="K56" s="3"/>
    </row>
    <row r="57" ht="13" customHeight="1" spans="1:11">
      <c r="A57" s="39" t="s">
        <v>138</v>
      </c>
      <c r="B57" s="39" t="s">
        <v>140</v>
      </c>
      <c r="C57" s="39" t="s">
        <v>147</v>
      </c>
      <c r="D57" s="40"/>
      <c r="E57" s="41" t="s">
        <v>171</v>
      </c>
      <c r="F57" s="37">
        <v>79.312535</v>
      </c>
      <c r="G57" s="37">
        <v>79.312535</v>
      </c>
      <c r="H57" s="37">
        <v>68.873769</v>
      </c>
      <c r="I57" s="37">
        <v>10.438766</v>
      </c>
      <c r="J57" s="37"/>
      <c r="K57" s="3"/>
    </row>
    <row r="58" ht="13" customHeight="1" spans="1:11">
      <c r="A58" s="39" t="s">
        <v>138</v>
      </c>
      <c r="B58" s="39" t="s">
        <v>144</v>
      </c>
      <c r="C58" s="39" t="s">
        <v>133</v>
      </c>
      <c r="D58" s="40"/>
      <c r="E58" s="41" t="s">
        <v>145</v>
      </c>
      <c r="F58" s="37">
        <v>7.314226</v>
      </c>
      <c r="G58" s="37">
        <v>7.314226</v>
      </c>
      <c r="H58" s="37">
        <v>7.314226</v>
      </c>
      <c r="I58" s="37"/>
      <c r="J58" s="37"/>
      <c r="K58" s="3"/>
    </row>
    <row r="59" ht="13" customHeight="1" spans="1:11">
      <c r="A59" s="39" t="s">
        <v>151</v>
      </c>
      <c r="B59" s="39" t="s">
        <v>133</v>
      </c>
      <c r="C59" s="39" t="s">
        <v>140</v>
      </c>
      <c r="D59" s="40"/>
      <c r="E59" s="41" t="s">
        <v>152</v>
      </c>
      <c r="F59" s="37">
        <v>11.044596</v>
      </c>
      <c r="G59" s="37">
        <v>11.044596</v>
      </c>
      <c r="H59" s="37">
        <v>11.044596</v>
      </c>
      <c r="I59" s="37"/>
      <c r="J59" s="37"/>
      <c r="K59" s="3"/>
    </row>
    <row r="60" ht="13" customHeight="1" spans="1:11">
      <c r="A60" s="39"/>
      <c r="B60" s="39"/>
      <c r="C60" s="39"/>
      <c r="D60" s="40" t="s">
        <v>98</v>
      </c>
      <c r="E60" s="41" t="s">
        <v>99</v>
      </c>
      <c r="F60" s="37">
        <v>121.570852</v>
      </c>
      <c r="G60" s="37">
        <v>121.570852</v>
      </c>
      <c r="H60" s="37">
        <v>109.643246</v>
      </c>
      <c r="I60" s="37">
        <v>11.927606</v>
      </c>
      <c r="J60" s="37"/>
      <c r="K60" s="3"/>
    </row>
    <row r="61" ht="13" customHeight="1" spans="1:11">
      <c r="A61" s="39" t="s">
        <v>131</v>
      </c>
      <c r="B61" s="39" t="s">
        <v>132</v>
      </c>
      <c r="C61" s="39" t="s">
        <v>133</v>
      </c>
      <c r="D61" s="40"/>
      <c r="E61" s="41" t="s">
        <v>134</v>
      </c>
      <c r="F61" s="37">
        <v>3.34564</v>
      </c>
      <c r="G61" s="37">
        <v>3.34564</v>
      </c>
      <c r="H61" s="37">
        <v>3.24564</v>
      </c>
      <c r="I61" s="37">
        <v>0.1</v>
      </c>
      <c r="J61" s="37"/>
      <c r="K61" s="3"/>
    </row>
    <row r="62" ht="13" customHeight="1" spans="1:11">
      <c r="A62" s="39" t="s">
        <v>131</v>
      </c>
      <c r="B62" s="39" t="s">
        <v>132</v>
      </c>
      <c r="C62" s="39" t="s">
        <v>132</v>
      </c>
      <c r="D62" s="40"/>
      <c r="E62" s="41" t="s">
        <v>135</v>
      </c>
      <c r="F62" s="37">
        <v>14.372845</v>
      </c>
      <c r="G62" s="37">
        <v>14.372845</v>
      </c>
      <c r="H62" s="37">
        <v>14.372845</v>
      </c>
      <c r="I62" s="37"/>
      <c r="J62" s="37"/>
      <c r="K62" s="3"/>
    </row>
    <row r="63" ht="13" customHeight="1" spans="1:11">
      <c r="A63" s="39" t="s">
        <v>131</v>
      </c>
      <c r="B63" s="39" t="s">
        <v>132</v>
      </c>
      <c r="C63" s="39" t="s">
        <v>136</v>
      </c>
      <c r="D63" s="40"/>
      <c r="E63" s="41" t="s">
        <v>137</v>
      </c>
      <c r="F63" s="37">
        <v>7.186423</v>
      </c>
      <c r="G63" s="37">
        <v>7.186423</v>
      </c>
      <c r="H63" s="37">
        <v>7.186423</v>
      </c>
      <c r="I63" s="37"/>
      <c r="J63" s="37"/>
      <c r="K63" s="3"/>
    </row>
    <row r="64" ht="13" customHeight="1" spans="1:11">
      <c r="A64" s="39" t="s">
        <v>138</v>
      </c>
      <c r="B64" s="39" t="s">
        <v>140</v>
      </c>
      <c r="C64" s="39" t="s">
        <v>147</v>
      </c>
      <c r="D64" s="40"/>
      <c r="E64" s="41" t="s">
        <v>171</v>
      </c>
      <c r="F64" s="37">
        <v>78.739318</v>
      </c>
      <c r="G64" s="37">
        <v>78.739318</v>
      </c>
      <c r="H64" s="37">
        <v>66.911712</v>
      </c>
      <c r="I64" s="37">
        <v>11.827606</v>
      </c>
      <c r="J64" s="37"/>
      <c r="K64" s="3"/>
    </row>
    <row r="65" ht="13" customHeight="1" spans="1:11">
      <c r="A65" s="39" t="s">
        <v>138</v>
      </c>
      <c r="B65" s="39" t="s">
        <v>144</v>
      </c>
      <c r="C65" s="39" t="s">
        <v>133</v>
      </c>
      <c r="D65" s="40"/>
      <c r="E65" s="41" t="s">
        <v>145</v>
      </c>
      <c r="F65" s="37">
        <v>7.146992</v>
      </c>
      <c r="G65" s="37">
        <v>7.146992</v>
      </c>
      <c r="H65" s="37">
        <v>7.146992</v>
      </c>
      <c r="I65" s="37"/>
      <c r="J65" s="37"/>
      <c r="K65" s="3"/>
    </row>
    <row r="66" ht="13" customHeight="1" spans="1:11">
      <c r="A66" s="39" t="s">
        <v>151</v>
      </c>
      <c r="B66" s="39" t="s">
        <v>133</v>
      </c>
      <c r="C66" s="39" t="s">
        <v>140</v>
      </c>
      <c r="D66" s="40"/>
      <c r="E66" s="41" t="s">
        <v>152</v>
      </c>
      <c r="F66" s="37">
        <v>10.779634</v>
      </c>
      <c r="G66" s="37">
        <v>10.779634</v>
      </c>
      <c r="H66" s="37">
        <v>10.779634</v>
      </c>
      <c r="I66" s="37"/>
      <c r="J66" s="37"/>
      <c r="K66" s="3"/>
    </row>
    <row r="67" ht="13" customHeight="1" spans="1:11">
      <c r="A67" s="39"/>
      <c r="B67" s="39"/>
      <c r="C67" s="39"/>
      <c r="D67" s="40" t="s">
        <v>100</v>
      </c>
      <c r="E67" s="41" t="s">
        <v>101</v>
      </c>
      <c r="F67" s="37">
        <v>101.500017</v>
      </c>
      <c r="G67" s="37">
        <v>101.500017</v>
      </c>
      <c r="H67" s="37">
        <v>91.366115</v>
      </c>
      <c r="I67" s="37">
        <v>10.133902</v>
      </c>
      <c r="J67" s="37"/>
      <c r="K67" s="3"/>
    </row>
    <row r="68" ht="13" customHeight="1" spans="1:11">
      <c r="A68" s="39" t="s">
        <v>131</v>
      </c>
      <c r="B68" s="39" t="s">
        <v>132</v>
      </c>
      <c r="C68" s="39" t="s">
        <v>132</v>
      </c>
      <c r="D68" s="40"/>
      <c r="E68" s="41" t="s">
        <v>135</v>
      </c>
      <c r="F68" s="37">
        <v>12.287216</v>
      </c>
      <c r="G68" s="37">
        <v>12.287216</v>
      </c>
      <c r="H68" s="37">
        <v>12.287216</v>
      </c>
      <c r="I68" s="37"/>
      <c r="J68" s="37"/>
      <c r="K68" s="3"/>
    </row>
    <row r="69" ht="13" customHeight="1" spans="1:11">
      <c r="A69" s="39" t="s">
        <v>131</v>
      </c>
      <c r="B69" s="39" t="s">
        <v>132</v>
      </c>
      <c r="C69" s="39" t="s">
        <v>136</v>
      </c>
      <c r="D69" s="40"/>
      <c r="E69" s="41" t="s">
        <v>137</v>
      </c>
      <c r="F69" s="37">
        <v>6.143608</v>
      </c>
      <c r="G69" s="37">
        <v>6.143608</v>
      </c>
      <c r="H69" s="37">
        <v>6.143608</v>
      </c>
      <c r="I69" s="37"/>
      <c r="J69" s="37"/>
      <c r="K69" s="3"/>
    </row>
    <row r="70" ht="13" customHeight="1" spans="1:11">
      <c r="A70" s="39" t="s">
        <v>138</v>
      </c>
      <c r="B70" s="39" t="s">
        <v>140</v>
      </c>
      <c r="C70" s="39" t="s">
        <v>147</v>
      </c>
      <c r="D70" s="40"/>
      <c r="E70" s="41" t="s">
        <v>171</v>
      </c>
      <c r="F70" s="37">
        <v>67.743768</v>
      </c>
      <c r="G70" s="37">
        <v>67.743768</v>
      </c>
      <c r="H70" s="37">
        <v>57.609866</v>
      </c>
      <c r="I70" s="37">
        <v>10.133902</v>
      </c>
      <c r="J70" s="37"/>
      <c r="K70" s="3"/>
    </row>
    <row r="71" ht="13" customHeight="1" spans="1:11">
      <c r="A71" s="39" t="s">
        <v>138</v>
      </c>
      <c r="B71" s="39" t="s">
        <v>144</v>
      </c>
      <c r="C71" s="39" t="s">
        <v>133</v>
      </c>
      <c r="D71" s="40"/>
      <c r="E71" s="41" t="s">
        <v>145</v>
      </c>
      <c r="F71" s="37">
        <v>6.110013</v>
      </c>
      <c r="G71" s="37">
        <v>6.110013</v>
      </c>
      <c r="H71" s="37">
        <v>6.110013</v>
      </c>
      <c r="I71" s="37"/>
      <c r="J71" s="37"/>
      <c r="K71" s="3"/>
    </row>
    <row r="72" ht="13" customHeight="1" spans="1:11">
      <c r="A72" s="39" t="s">
        <v>151</v>
      </c>
      <c r="B72" s="39" t="s">
        <v>133</v>
      </c>
      <c r="C72" s="39" t="s">
        <v>140</v>
      </c>
      <c r="D72" s="40"/>
      <c r="E72" s="41" t="s">
        <v>152</v>
      </c>
      <c r="F72" s="37">
        <v>9.215412</v>
      </c>
      <c r="G72" s="37">
        <v>9.215412</v>
      </c>
      <c r="H72" s="37">
        <v>9.215412</v>
      </c>
      <c r="I72" s="37"/>
      <c r="J72" s="37"/>
      <c r="K72" s="3"/>
    </row>
    <row r="73" ht="13" customHeight="1" spans="1:11">
      <c r="A73" s="39"/>
      <c r="B73" s="39"/>
      <c r="C73" s="39"/>
      <c r="D73" s="40" t="s">
        <v>102</v>
      </c>
      <c r="E73" s="41" t="s">
        <v>103</v>
      </c>
      <c r="F73" s="37">
        <v>83.82327</v>
      </c>
      <c r="G73" s="37">
        <v>83.82327</v>
      </c>
      <c r="H73" s="37">
        <v>71.426596</v>
      </c>
      <c r="I73" s="37">
        <v>12.396674</v>
      </c>
      <c r="J73" s="37"/>
      <c r="K73" s="3"/>
    </row>
    <row r="74" ht="13" customHeight="1" spans="1:11">
      <c r="A74" s="39" t="s">
        <v>131</v>
      </c>
      <c r="B74" s="39" t="s">
        <v>132</v>
      </c>
      <c r="C74" s="39" t="s">
        <v>132</v>
      </c>
      <c r="D74" s="40"/>
      <c r="E74" s="41" t="s">
        <v>135</v>
      </c>
      <c r="F74" s="37">
        <v>7.845392</v>
      </c>
      <c r="G74" s="37">
        <v>7.845392</v>
      </c>
      <c r="H74" s="37">
        <v>7.845392</v>
      </c>
      <c r="I74" s="37"/>
      <c r="J74" s="37"/>
      <c r="K74" s="3"/>
    </row>
    <row r="75" ht="13" customHeight="1" spans="1:11">
      <c r="A75" s="39" t="s">
        <v>131</v>
      </c>
      <c r="B75" s="39" t="s">
        <v>132</v>
      </c>
      <c r="C75" s="39" t="s">
        <v>136</v>
      </c>
      <c r="D75" s="40"/>
      <c r="E75" s="41" t="s">
        <v>137</v>
      </c>
      <c r="F75" s="37">
        <v>3.922696</v>
      </c>
      <c r="G75" s="37">
        <v>3.922696</v>
      </c>
      <c r="H75" s="37">
        <v>3.922696</v>
      </c>
      <c r="I75" s="37"/>
      <c r="J75" s="37"/>
      <c r="K75" s="3"/>
    </row>
    <row r="76" ht="13" customHeight="1" spans="1:11">
      <c r="A76" s="39" t="s">
        <v>138</v>
      </c>
      <c r="B76" s="39" t="s">
        <v>163</v>
      </c>
      <c r="C76" s="39" t="s">
        <v>164</v>
      </c>
      <c r="D76" s="40"/>
      <c r="E76" s="41" t="s">
        <v>165</v>
      </c>
      <c r="F76" s="37">
        <v>61.27621</v>
      </c>
      <c r="G76" s="37">
        <v>61.27621</v>
      </c>
      <c r="H76" s="37">
        <v>48.879536</v>
      </c>
      <c r="I76" s="37">
        <v>12.396674</v>
      </c>
      <c r="J76" s="37"/>
      <c r="K76" s="3"/>
    </row>
    <row r="77" ht="13" customHeight="1" spans="1:11">
      <c r="A77" s="39" t="s">
        <v>138</v>
      </c>
      <c r="B77" s="39" t="s">
        <v>144</v>
      </c>
      <c r="C77" s="39" t="s">
        <v>140</v>
      </c>
      <c r="D77" s="40"/>
      <c r="E77" s="41" t="s">
        <v>168</v>
      </c>
      <c r="F77" s="37">
        <v>3.873662</v>
      </c>
      <c r="G77" s="37">
        <v>3.873662</v>
      </c>
      <c r="H77" s="37">
        <v>3.873662</v>
      </c>
      <c r="I77" s="37"/>
      <c r="J77" s="37"/>
      <c r="K77" s="3"/>
    </row>
    <row r="78" ht="13" customHeight="1" spans="1:11">
      <c r="A78" s="39" t="s">
        <v>151</v>
      </c>
      <c r="B78" s="39" t="s">
        <v>133</v>
      </c>
      <c r="C78" s="39" t="s">
        <v>140</v>
      </c>
      <c r="D78" s="40"/>
      <c r="E78" s="41" t="s">
        <v>152</v>
      </c>
      <c r="F78" s="37">
        <v>6.90531</v>
      </c>
      <c r="G78" s="37">
        <v>6.90531</v>
      </c>
      <c r="H78" s="37">
        <v>6.90531</v>
      </c>
      <c r="I78" s="37"/>
      <c r="J78" s="37"/>
      <c r="K78" s="3"/>
    </row>
    <row r="79" s="33" customFormat="1" ht="13" customHeight="1" spans="1:11">
      <c r="A79" s="39"/>
      <c r="B79" s="39"/>
      <c r="C79" s="39"/>
      <c r="D79" s="40" t="s">
        <v>104</v>
      </c>
      <c r="E79" s="41" t="s">
        <v>105</v>
      </c>
      <c r="F79" s="37">
        <f>301.832566+232.251342</f>
        <v>534.083908</v>
      </c>
      <c r="G79" s="37">
        <f>301.832566+232.251342</f>
        <v>534.083908</v>
      </c>
      <c r="H79" s="37">
        <f>301.582566+232.251342</f>
        <v>533.833908</v>
      </c>
      <c r="I79" s="37">
        <v>0.25</v>
      </c>
      <c r="J79" s="37"/>
      <c r="K79" s="3"/>
    </row>
    <row r="80" s="33" customFormat="1" ht="13" customHeight="1" spans="1:11">
      <c r="A80" s="39" t="s">
        <v>131</v>
      </c>
      <c r="B80" s="39" t="s">
        <v>132</v>
      </c>
      <c r="C80" s="39" t="s">
        <v>133</v>
      </c>
      <c r="D80" s="40"/>
      <c r="E80" s="41" t="s">
        <v>134</v>
      </c>
      <c r="F80" s="37">
        <v>8.749</v>
      </c>
      <c r="G80" s="37">
        <v>8.749</v>
      </c>
      <c r="H80" s="37">
        <v>8.499</v>
      </c>
      <c r="I80" s="37">
        <v>0.25</v>
      </c>
      <c r="J80" s="37"/>
      <c r="K80" s="3"/>
    </row>
    <row r="81" s="33" customFormat="1" ht="13" customHeight="1" spans="1:11">
      <c r="A81" s="39" t="s">
        <v>138</v>
      </c>
      <c r="B81" s="39" t="s">
        <v>155</v>
      </c>
      <c r="C81" s="39" t="s">
        <v>133</v>
      </c>
      <c r="D81" s="40"/>
      <c r="E81" s="41" t="s">
        <v>172</v>
      </c>
      <c r="F81" s="37">
        <f>232.251342+232.251342</f>
        <v>464.502684</v>
      </c>
      <c r="G81" s="37">
        <f>232.251342+232.251342</f>
        <v>464.502684</v>
      </c>
      <c r="H81" s="37">
        <f>232.251342+232.251342</f>
        <v>464.502684</v>
      </c>
      <c r="I81" s="37"/>
      <c r="J81" s="37"/>
      <c r="K81" s="3"/>
    </row>
    <row r="82" s="33" customFormat="1" ht="13" customHeight="1" spans="1:11">
      <c r="A82" s="39" t="s">
        <v>138</v>
      </c>
      <c r="B82" s="39" t="s">
        <v>155</v>
      </c>
      <c r="C82" s="39" t="s">
        <v>147</v>
      </c>
      <c r="D82" s="40"/>
      <c r="E82" s="41" t="s">
        <v>162</v>
      </c>
      <c r="F82" s="37">
        <v>60.832224</v>
      </c>
      <c r="G82" s="37">
        <v>60.832224</v>
      </c>
      <c r="H82" s="37">
        <v>60.832224</v>
      </c>
      <c r="I82" s="37"/>
      <c r="J82" s="37"/>
      <c r="K82" s="3"/>
    </row>
    <row r="83" s="33" customFormat="1" ht="13" customHeight="1" spans="1:11">
      <c r="A83" s="39"/>
      <c r="B83" s="39"/>
      <c r="C83" s="39"/>
      <c r="D83" s="40" t="s">
        <v>106</v>
      </c>
      <c r="E83" s="41" t="s">
        <v>107</v>
      </c>
      <c r="F83" s="37">
        <f>320.88372+240.897</f>
        <v>561.78072</v>
      </c>
      <c r="G83" s="37">
        <f>320.88372+240.897</f>
        <v>561.78072</v>
      </c>
      <c r="H83" s="37">
        <f>320.58372+240.897</f>
        <v>561.48072</v>
      </c>
      <c r="I83" s="37">
        <v>0.3</v>
      </c>
      <c r="J83" s="37"/>
      <c r="K83" s="3"/>
    </row>
    <row r="84" s="33" customFormat="1" ht="13" customHeight="1" spans="1:11">
      <c r="A84" s="39" t="s">
        <v>131</v>
      </c>
      <c r="B84" s="39" t="s">
        <v>132</v>
      </c>
      <c r="C84" s="39" t="s">
        <v>133</v>
      </c>
      <c r="D84" s="40"/>
      <c r="E84" s="41" t="s">
        <v>134</v>
      </c>
      <c r="F84" s="37">
        <v>10.24644</v>
      </c>
      <c r="G84" s="37">
        <v>10.24644</v>
      </c>
      <c r="H84" s="37">
        <v>9.94644</v>
      </c>
      <c r="I84" s="37">
        <v>0.3</v>
      </c>
      <c r="J84" s="37"/>
      <c r="K84" s="3"/>
    </row>
    <row r="85" s="33" customFormat="1" ht="13" customHeight="1" spans="1:11">
      <c r="A85" s="39" t="s">
        <v>138</v>
      </c>
      <c r="B85" s="39" t="s">
        <v>155</v>
      </c>
      <c r="C85" s="39" t="s">
        <v>133</v>
      </c>
      <c r="D85" s="40"/>
      <c r="E85" s="41" t="s">
        <v>172</v>
      </c>
      <c r="F85" s="37">
        <f>240.897+240.897</f>
        <v>481.794</v>
      </c>
      <c r="G85" s="37">
        <f>240.897+240.897</f>
        <v>481.794</v>
      </c>
      <c r="H85" s="37">
        <f>240.897+240.897</f>
        <v>481.794</v>
      </c>
      <c r="I85" s="37"/>
      <c r="J85" s="37"/>
      <c r="K85" s="3"/>
    </row>
    <row r="86" s="33" customFormat="1" ht="13" customHeight="1" spans="1:11">
      <c r="A86" s="39" t="s">
        <v>138</v>
      </c>
      <c r="B86" s="39" t="s">
        <v>155</v>
      </c>
      <c r="C86" s="39" t="s">
        <v>147</v>
      </c>
      <c r="D86" s="40"/>
      <c r="E86" s="41" t="s">
        <v>162</v>
      </c>
      <c r="F86" s="37">
        <v>69.74028</v>
      </c>
      <c r="G86" s="37">
        <v>69.74028</v>
      </c>
      <c r="H86" s="37">
        <v>69.74028</v>
      </c>
      <c r="I86" s="37"/>
      <c r="J86" s="37"/>
      <c r="K86" s="3"/>
    </row>
    <row r="87" s="33" customFormat="1" ht="13" customHeight="1" spans="1:11">
      <c r="A87" s="39"/>
      <c r="B87" s="39"/>
      <c r="C87" s="39"/>
      <c r="D87" s="40" t="s">
        <v>108</v>
      </c>
      <c r="E87" s="41" t="s">
        <v>109</v>
      </c>
      <c r="F87" s="37">
        <f>186.54274+157.392048</f>
        <v>343.934788</v>
      </c>
      <c r="G87" s="37">
        <f>186.54274+157.392048</f>
        <v>343.934788</v>
      </c>
      <c r="H87" s="37">
        <f>186.04274+157.392048</f>
        <v>343.434788</v>
      </c>
      <c r="I87" s="37">
        <v>0.5</v>
      </c>
      <c r="J87" s="37"/>
      <c r="K87" s="3"/>
    </row>
    <row r="88" s="33" customFormat="1" ht="13" customHeight="1" spans="1:11">
      <c r="A88" s="39" t="s">
        <v>131</v>
      </c>
      <c r="B88" s="39" t="s">
        <v>132</v>
      </c>
      <c r="C88" s="39" t="s">
        <v>133</v>
      </c>
      <c r="D88" s="40"/>
      <c r="E88" s="41" t="s">
        <v>134</v>
      </c>
      <c r="F88" s="37">
        <v>8.2285</v>
      </c>
      <c r="G88" s="37">
        <v>8.2285</v>
      </c>
      <c r="H88" s="37">
        <v>7.7285</v>
      </c>
      <c r="I88" s="37">
        <v>0.5</v>
      </c>
      <c r="J88" s="37"/>
      <c r="K88" s="3"/>
    </row>
    <row r="89" s="33" customFormat="1" ht="13" customHeight="1" spans="1:11">
      <c r="A89" s="39" t="s">
        <v>138</v>
      </c>
      <c r="B89" s="39" t="s">
        <v>155</v>
      </c>
      <c r="C89" s="39" t="s">
        <v>133</v>
      </c>
      <c r="D89" s="40"/>
      <c r="E89" s="41" t="s">
        <v>172</v>
      </c>
      <c r="F89" s="37">
        <f>157.392048+157.392048</f>
        <v>314.784096</v>
      </c>
      <c r="G89" s="37">
        <f>157.392048+157.392048</f>
        <v>314.784096</v>
      </c>
      <c r="H89" s="37">
        <f>157.392048+157.392048</f>
        <v>314.784096</v>
      </c>
      <c r="I89" s="37"/>
      <c r="J89" s="37"/>
      <c r="K89" s="3"/>
    </row>
    <row r="90" s="33" customFormat="1" ht="13" customHeight="1" spans="1:11">
      <c r="A90" s="39" t="s">
        <v>138</v>
      </c>
      <c r="B90" s="39" t="s">
        <v>155</v>
      </c>
      <c r="C90" s="39" t="s">
        <v>147</v>
      </c>
      <c r="D90" s="40"/>
      <c r="E90" s="41" t="s">
        <v>162</v>
      </c>
      <c r="F90" s="37">
        <v>20.922192</v>
      </c>
      <c r="G90" s="37">
        <v>20.922192</v>
      </c>
      <c r="H90" s="37">
        <v>20.922192</v>
      </c>
      <c r="I90" s="37"/>
      <c r="J90" s="37"/>
      <c r="K90" s="3"/>
    </row>
    <row r="91" s="33" customFormat="1" ht="13" customHeight="1" spans="1:11">
      <c r="A91" s="39"/>
      <c r="B91" s="39"/>
      <c r="C91" s="39"/>
      <c r="D91" s="40" t="s">
        <v>110</v>
      </c>
      <c r="E91" s="41" t="s">
        <v>111</v>
      </c>
      <c r="F91" s="37">
        <f>148.119374+118.94445</f>
        <v>267.063824</v>
      </c>
      <c r="G91" s="37">
        <f>148.119374+118.94445</f>
        <v>267.063824</v>
      </c>
      <c r="H91" s="37">
        <f>147.919374+118.94445</f>
        <v>266.863824</v>
      </c>
      <c r="I91" s="37">
        <v>0.2</v>
      </c>
      <c r="J91" s="37"/>
      <c r="K91" s="3"/>
    </row>
    <row r="92" s="33" customFormat="1" ht="13" customHeight="1" spans="1:11">
      <c r="A92" s="39" t="s">
        <v>131</v>
      </c>
      <c r="B92" s="39" t="s">
        <v>132</v>
      </c>
      <c r="C92" s="39" t="s">
        <v>133</v>
      </c>
      <c r="D92" s="40"/>
      <c r="E92" s="41" t="s">
        <v>134</v>
      </c>
      <c r="F92" s="37">
        <v>8.25284</v>
      </c>
      <c r="G92" s="37">
        <v>8.25284</v>
      </c>
      <c r="H92" s="37">
        <v>8.05284</v>
      </c>
      <c r="I92" s="37">
        <v>0.2</v>
      </c>
      <c r="J92" s="37"/>
      <c r="K92" s="3"/>
    </row>
    <row r="93" s="33" customFormat="1" ht="13" customHeight="1" spans="1:11">
      <c r="A93" s="39" t="s">
        <v>138</v>
      </c>
      <c r="B93" s="39" t="s">
        <v>155</v>
      </c>
      <c r="C93" s="39" t="s">
        <v>133</v>
      </c>
      <c r="D93" s="40"/>
      <c r="E93" s="41" t="s">
        <v>172</v>
      </c>
      <c r="F93" s="37">
        <f>118.94445+118.94445</f>
        <v>237.8889</v>
      </c>
      <c r="G93" s="37">
        <f>118.94445+118.94445</f>
        <v>237.8889</v>
      </c>
      <c r="H93" s="37">
        <f>118.94445+118.94445</f>
        <v>237.8889</v>
      </c>
      <c r="I93" s="37"/>
      <c r="J93" s="37"/>
      <c r="K93" s="3"/>
    </row>
    <row r="94" s="33" customFormat="1" ht="13" customHeight="1" spans="1:11">
      <c r="A94" s="39" t="s">
        <v>138</v>
      </c>
      <c r="B94" s="39" t="s">
        <v>155</v>
      </c>
      <c r="C94" s="39" t="s">
        <v>147</v>
      </c>
      <c r="D94" s="40"/>
      <c r="E94" s="41" t="s">
        <v>162</v>
      </c>
      <c r="F94" s="37">
        <v>20.922084</v>
      </c>
      <c r="G94" s="37">
        <v>20.922084</v>
      </c>
      <c r="H94" s="37">
        <v>20.922084</v>
      </c>
      <c r="I94" s="37"/>
      <c r="J94" s="37"/>
      <c r="K94" s="3"/>
    </row>
    <row r="95" s="38" customFormat="1" ht="13" customHeight="1" spans="1:11">
      <c r="A95" s="42"/>
      <c r="B95" s="42"/>
      <c r="C95" s="42"/>
      <c r="D95" s="43" t="s">
        <v>112</v>
      </c>
      <c r="E95" s="44" t="s">
        <v>113</v>
      </c>
      <c r="F95" s="45">
        <v>622.122736</v>
      </c>
      <c r="G95" s="45">
        <f>H95+I95</f>
        <v>622.122736</v>
      </c>
      <c r="H95" s="45">
        <f>SUM(H96:H98)</f>
        <v>621.722736</v>
      </c>
      <c r="I95" s="45">
        <v>0.4</v>
      </c>
      <c r="J95" s="45"/>
      <c r="K95" s="46"/>
    </row>
    <row r="96" s="38" customFormat="1" ht="13" customHeight="1" spans="1:11">
      <c r="A96" s="42" t="s">
        <v>131</v>
      </c>
      <c r="B96" s="42" t="s">
        <v>132</v>
      </c>
      <c r="C96" s="42" t="s">
        <v>133</v>
      </c>
      <c r="D96" s="43"/>
      <c r="E96" s="44" t="s">
        <v>134</v>
      </c>
      <c r="F96" s="45">
        <v>19.92178</v>
      </c>
      <c r="G96" s="45">
        <f t="shared" ref="G96:G102" si="0">H96+I96</f>
        <v>19.92178</v>
      </c>
      <c r="H96" s="45">
        <v>19.52178</v>
      </c>
      <c r="I96" s="45">
        <v>0.4</v>
      </c>
      <c r="J96" s="45"/>
      <c r="K96" s="46"/>
    </row>
    <row r="97" s="38" customFormat="1" ht="13" customHeight="1" spans="1:11">
      <c r="A97" s="42" t="s">
        <v>138</v>
      </c>
      <c r="B97" s="42" t="s">
        <v>155</v>
      </c>
      <c r="C97" s="42" t="s">
        <v>133</v>
      </c>
      <c r="D97" s="43"/>
      <c r="E97" s="44" t="s">
        <v>172</v>
      </c>
      <c r="F97" s="45">
        <v>567.766512</v>
      </c>
      <c r="G97" s="45">
        <f t="shared" si="0"/>
        <v>567.766512</v>
      </c>
      <c r="H97" s="45">
        <v>567.766512</v>
      </c>
      <c r="I97" s="45"/>
      <c r="J97" s="45"/>
      <c r="K97" s="46"/>
    </row>
    <row r="98" s="38" customFormat="1" ht="13" customHeight="1" spans="1:11">
      <c r="A98" s="42" t="s">
        <v>138</v>
      </c>
      <c r="B98" s="42" t="s">
        <v>155</v>
      </c>
      <c r="C98" s="42" t="s">
        <v>147</v>
      </c>
      <c r="D98" s="43"/>
      <c r="E98" s="44" t="s">
        <v>162</v>
      </c>
      <c r="F98" s="45">
        <v>34.434444</v>
      </c>
      <c r="G98" s="45">
        <f t="shared" si="0"/>
        <v>34.434444</v>
      </c>
      <c r="H98" s="45">
        <v>34.434444</v>
      </c>
      <c r="I98" s="45"/>
      <c r="J98" s="45"/>
      <c r="K98" s="46"/>
    </row>
    <row r="99" s="38" customFormat="1" ht="13" customHeight="1" spans="1:11">
      <c r="A99" s="42"/>
      <c r="B99" s="42"/>
      <c r="C99" s="42"/>
      <c r="D99" s="43" t="s">
        <v>114</v>
      </c>
      <c r="E99" s="44" t="s">
        <v>115</v>
      </c>
      <c r="F99" s="45">
        <v>610.824744</v>
      </c>
      <c r="G99" s="45">
        <f t="shared" si="0"/>
        <v>610.824744</v>
      </c>
      <c r="H99" s="45">
        <f>SUM(H100:H102)</f>
        <v>610.524744</v>
      </c>
      <c r="I99" s="45">
        <v>0.3</v>
      </c>
      <c r="J99" s="45"/>
      <c r="K99" s="46"/>
    </row>
    <row r="100" s="38" customFormat="1" ht="13" customHeight="1" spans="1:11">
      <c r="A100" s="42" t="s">
        <v>131</v>
      </c>
      <c r="B100" s="42" t="s">
        <v>132</v>
      </c>
      <c r="C100" s="42" t="s">
        <v>133</v>
      </c>
      <c r="D100" s="43"/>
      <c r="E100" s="44" t="s">
        <v>134</v>
      </c>
      <c r="F100" s="45">
        <v>13.56072</v>
      </c>
      <c r="G100" s="45">
        <f t="shared" si="0"/>
        <v>13.56072</v>
      </c>
      <c r="H100" s="45">
        <v>13.26072</v>
      </c>
      <c r="I100" s="45">
        <v>0.3</v>
      </c>
      <c r="J100" s="45"/>
      <c r="K100" s="46"/>
    </row>
    <row r="101" s="38" customFormat="1" ht="13" customHeight="1" spans="1:11">
      <c r="A101" s="42" t="s">
        <v>138</v>
      </c>
      <c r="B101" s="42" t="s">
        <v>155</v>
      </c>
      <c r="C101" s="42" t="s">
        <v>133</v>
      </c>
      <c r="D101" s="43"/>
      <c r="E101" s="44" t="s">
        <v>172</v>
      </c>
      <c r="F101" s="45">
        <v>550.770504</v>
      </c>
      <c r="G101" s="45">
        <f t="shared" si="0"/>
        <v>550.770504</v>
      </c>
      <c r="H101" s="45">
        <v>550.770504</v>
      </c>
      <c r="I101" s="45"/>
      <c r="J101" s="45"/>
      <c r="K101" s="46"/>
    </row>
    <row r="102" s="38" customFormat="1" ht="13" customHeight="1" spans="1:11">
      <c r="A102" s="42" t="s">
        <v>138</v>
      </c>
      <c r="B102" s="42" t="s">
        <v>155</v>
      </c>
      <c r="C102" s="42" t="s">
        <v>147</v>
      </c>
      <c r="D102" s="43"/>
      <c r="E102" s="44" t="s">
        <v>162</v>
      </c>
      <c r="F102" s="45">
        <v>46.49352</v>
      </c>
      <c r="G102" s="45">
        <f t="shared" si="0"/>
        <v>46.49352</v>
      </c>
      <c r="H102" s="45">
        <v>46.49352</v>
      </c>
      <c r="I102" s="45"/>
      <c r="J102" s="45"/>
      <c r="K102" s="46"/>
    </row>
    <row r="103" s="33" customFormat="1" ht="13" customHeight="1" spans="1:11">
      <c r="A103" s="39"/>
      <c r="B103" s="39"/>
      <c r="C103" s="39"/>
      <c r="D103" s="40" t="s">
        <v>116</v>
      </c>
      <c r="E103" s="41" t="s">
        <v>117</v>
      </c>
      <c r="F103" s="37">
        <f>191.200758+145.182558</f>
        <v>336.383316</v>
      </c>
      <c r="G103" s="37">
        <f>191.200758+145.182558</f>
        <v>336.383316</v>
      </c>
      <c r="H103" s="37">
        <f>190.900758+145.182558</f>
        <v>336.083316</v>
      </c>
      <c r="I103" s="37">
        <v>0.3</v>
      </c>
      <c r="J103" s="37"/>
      <c r="K103" s="3"/>
    </row>
    <row r="104" s="33" customFormat="1" ht="13" customHeight="1" spans="1:11">
      <c r="A104" s="39" t="s">
        <v>131</v>
      </c>
      <c r="B104" s="39" t="s">
        <v>132</v>
      </c>
      <c r="C104" s="39" t="s">
        <v>133</v>
      </c>
      <c r="D104" s="40"/>
      <c r="E104" s="41" t="s">
        <v>134</v>
      </c>
      <c r="F104" s="37">
        <v>8.823</v>
      </c>
      <c r="G104" s="37">
        <v>8.823</v>
      </c>
      <c r="H104" s="37">
        <v>8.523</v>
      </c>
      <c r="I104" s="37">
        <v>0.3</v>
      </c>
      <c r="J104" s="37"/>
      <c r="K104" s="3"/>
    </row>
    <row r="105" s="33" customFormat="1" ht="13" customHeight="1" spans="1:11">
      <c r="A105" s="39" t="s">
        <v>138</v>
      </c>
      <c r="B105" s="39" t="s">
        <v>155</v>
      </c>
      <c r="C105" s="39" t="s">
        <v>133</v>
      </c>
      <c r="D105" s="40"/>
      <c r="E105" s="41" t="s">
        <v>172</v>
      </c>
      <c r="F105" s="37">
        <f>145.182558+145.182558</f>
        <v>290.365116</v>
      </c>
      <c r="G105" s="37">
        <f>145.182558+145.182558</f>
        <v>290.365116</v>
      </c>
      <c r="H105" s="37">
        <f>145.182558+145.182558</f>
        <v>290.365116</v>
      </c>
      <c r="I105" s="37"/>
      <c r="J105" s="37"/>
      <c r="K105" s="3"/>
    </row>
    <row r="106" s="33" customFormat="1" ht="13" customHeight="1" spans="1:11">
      <c r="A106" s="39" t="s">
        <v>138</v>
      </c>
      <c r="B106" s="39" t="s">
        <v>155</v>
      </c>
      <c r="C106" s="39" t="s">
        <v>147</v>
      </c>
      <c r="D106" s="40"/>
      <c r="E106" s="41" t="s">
        <v>162</v>
      </c>
      <c r="F106" s="37">
        <v>37.1952</v>
      </c>
      <c r="G106" s="37">
        <v>37.1952</v>
      </c>
      <c r="H106" s="37">
        <v>37.1952</v>
      </c>
      <c r="I106" s="37"/>
      <c r="J106" s="37"/>
      <c r="K106" s="3"/>
    </row>
    <row r="107" ht="13" customHeight="1" spans="1:11">
      <c r="A107" s="39"/>
      <c r="B107" s="39"/>
      <c r="C107" s="39"/>
      <c r="D107" s="40" t="s">
        <v>118</v>
      </c>
      <c r="E107" s="41" t="s">
        <v>119</v>
      </c>
      <c r="F107" s="37">
        <f>190.609034+176.338734</f>
        <v>366.947768</v>
      </c>
      <c r="G107" s="37">
        <f>190.609034+176.338734</f>
        <v>366.947768</v>
      </c>
      <c r="H107" s="37">
        <f>190.559034+176.338734</f>
        <v>366.897768</v>
      </c>
      <c r="I107" s="37">
        <v>0.05</v>
      </c>
      <c r="J107" s="37"/>
      <c r="K107" s="3"/>
    </row>
    <row r="108" ht="13" customHeight="1" spans="1:11">
      <c r="A108" s="39" t="s">
        <v>131</v>
      </c>
      <c r="B108" s="39" t="s">
        <v>132</v>
      </c>
      <c r="C108" s="39" t="s">
        <v>133</v>
      </c>
      <c r="D108" s="40"/>
      <c r="E108" s="41" t="s">
        <v>134</v>
      </c>
      <c r="F108" s="37">
        <v>2.64692</v>
      </c>
      <c r="G108" s="37">
        <v>2.64692</v>
      </c>
      <c r="H108" s="37">
        <v>2.59692</v>
      </c>
      <c r="I108" s="37">
        <v>0.05</v>
      </c>
      <c r="J108" s="37"/>
      <c r="K108" s="3"/>
    </row>
    <row r="109" ht="13" customHeight="1" spans="1:11">
      <c r="A109" s="39" t="s">
        <v>138</v>
      </c>
      <c r="B109" s="39" t="s">
        <v>155</v>
      </c>
      <c r="C109" s="39" t="s">
        <v>133</v>
      </c>
      <c r="D109" s="40"/>
      <c r="E109" s="41" t="s">
        <v>172</v>
      </c>
      <c r="F109" s="37">
        <f>176.338734+176.338734</f>
        <v>352.677468</v>
      </c>
      <c r="G109" s="37">
        <f>176.338734+176.338734</f>
        <v>352.677468</v>
      </c>
      <c r="H109" s="37">
        <f>176.338734+176.338734</f>
        <v>352.677468</v>
      </c>
      <c r="I109" s="37"/>
      <c r="J109" s="37"/>
      <c r="K109" s="3"/>
    </row>
    <row r="110" ht="13" customHeight="1" spans="1:11">
      <c r="A110" s="39" t="s">
        <v>138</v>
      </c>
      <c r="B110" s="39" t="s">
        <v>155</v>
      </c>
      <c r="C110" s="39" t="s">
        <v>147</v>
      </c>
      <c r="D110" s="40"/>
      <c r="E110" s="41" t="s">
        <v>162</v>
      </c>
      <c r="F110" s="37">
        <v>11.62338</v>
      </c>
      <c r="G110" s="37">
        <v>11.62338</v>
      </c>
      <c r="H110" s="37">
        <v>11.62338</v>
      </c>
      <c r="I110" s="37"/>
      <c r="J110" s="37"/>
      <c r="K110" s="3"/>
    </row>
  </sheetData>
  <mergeCells count="8">
    <mergeCell ref="A2:J2"/>
    <mergeCell ref="F4:J4"/>
    <mergeCell ref="G5:I5"/>
    <mergeCell ref="D4:D6"/>
    <mergeCell ref="E4:E6"/>
    <mergeCell ref="F5:F6"/>
    <mergeCell ref="J5:J6"/>
    <mergeCell ref="A4:C5"/>
  </mergeCells>
  <pageMargins left="0.700694444444445" right="0.503472222222222" top="0.357638888888889" bottom="0.357638888888889" header="0" footer="0"/>
  <pageSetup paperSize="9" scale="9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showGridLines="0" workbookViewId="0">
      <selection activeCell="A1" sqref="$A1:$XFD1048576"/>
    </sheetView>
  </sheetViews>
  <sheetFormatPr defaultColWidth="9" defaultRowHeight="12.75"/>
  <cols>
    <col min="1" max="2" width="6.14285714285714" style="33" customWidth="1"/>
    <col min="3" max="3" width="31.4285714285714" style="33" customWidth="1"/>
    <col min="4" max="4" width="31.2857142857143" style="33" customWidth="1"/>
    <col min="5" max="5" width="31.7142857142857" style="33" customWidth="1"/>
    <col min="6" max="6" width="33.1428571428571" style="33" customWidth="1"/>
    <col min="7" max="9" width="9.14285714285714" style="33" customWidth="1"/>
    <col min="10" max="12" width="8" style="33" customWidth="1"/>
    <col min="13" max="16384" width="9" style="33"/>
  </cols>
  <sheetData>
    <row r="1" ht="15" customHeight="1" spans="1:11">
      <c r="A1" s="9"/>
      <c r="B1" s="9"/>
      <c r="C1" s="9"/>
      <c r="D1" s="9"/>
      <c r="E1" s="9"/>
      <c r="F1" s="24" t="s">
        <v>221</v>
      </c>
      <c r="G1" s="1"/>
      <c r="H1" s="1"/>
      <c r="I1" s="1"/>
      <c r="J1" s="3"/>
      <c r="K1" s="3"/>
    </row>
    <row r="2" ht="25.5" customHeight="1" spans="1:11">
      <c r="A2" s="4" t="s">
        <v>222</v>
      </c>
      <c r="B2" s="4"/>
      <c r="C2" s="4"/>
      <c r="D2" s="4"/>
      <c r="E2" s="4"/>
      <c r="F2" s="4"/>
      <c r="G2" s="1"/>
      <c r="H2" s="1"/>
      <c r="I2" s="1"/>
      <c r="J2" s="3"/>
      <c r="K2" s="3"/>
    </row>
    <row r="3" ht="15" customHeight="1" spans="1:11">
      <c r="A3" s="26"/>
      <c r="B3" s="26"/>
      <c r="C3" s="26"/>
      <c r="D3" s="26"/>
      <c r="E3" s="24"/>
      <c r="F3" s="24" t="s">
        <v>15</v>
      </c>
      <c r="G3" s="1"/>
      <c r="H3" s="1"/>
      <c r="I3" s="1"/>
      <c r="J3" s="3"/>
      <c r="K3" s="3"/>
    </row>
    <row r="4" ht="25" customHeight="1" spans="1:11">
      <c r="A4" s="34" t="s">
        <v>223</v>
      </c>
      <c r="B4" s="35"/>
      <c r="C4" s="36"/>
      <c r="D4" s="34" t="s">
        <v>224</v>
      </c>
      <c r="E4" s="35"/>
      <c r="F4" s="36"/>
      <c r="G4" s="1"/>
      <c r="H4" s="1"/>
      <c r="I4" s="1"/>
      <c r="J4" s="3"/>
      <c r="K4" s="3"/>
    </row>
    <row r="5" ht="18" customHeight="1" spans="1:11">
      <c r="A5" s="7" t="s">
        <v>216</v>
      </c>
      <c r="B5" s="7" t="s">
        <v>217</v>
      </c>
      <c r="C5" s="7" t="s">
        <v>225</v>
      </c>
      <c r="D5" s="7" t="s">
        <v>70</v>
      </c>
      <c r="E5" s="7" t="s">
        <v>219</v>
      </c>
      <c r="F5" s="7" t="s">
        <v>220</v>
      </c>
      <c r="G5" s="1"/>
      <c r="H5" s="1"/>
      <c r="I5" s="1"/>
      <c r="J5" s="3"/>
      <c r="K5" s="3"/>
    </row>
    <row r="6" ht="15" customHeight="1" spans="1:11">
      <c r="A6" s="7" t="s">
        <v>79</v>
      </c>
      <c r="B6" s="7" t="s">
        <v>79</v>
      </c>
      <c r="C6" s="7" t="s">
        <v>79</v>
      </c>
      <c r="D6" s="7">
        <v>1</v>
      </c>
      <c r="E6" s="7">
        <v>2</v>
      </c>
      <c r="F6" s="7">
        <v>3</v>
      </c>
      <c r="G6" s="1"/>
      <c r="H6" s="1"/>
      <c r="I6" s="1"/>
      <c r="J6" s="3"/>
      <c r="K6" s="3"/>
    </row>
    <row r="7" ht="25" customHeight="1" spans="1:11">
      <c r="A7" s="7" t="s">
        <v>80</v>
      </c>
      <c r="B7" s="7" t="s">
        <v>80</v>
      </c>
      <c r="C7" s="27" t="s">
        <v>70</v>
      </c>
      <c r="D7" s="37">
        <f>5705.117758+1630.27</f>
        <v>7335.387758</v>
      </c>
      <c r="E7" s="37">
        <f>5356.253223+1630.27</f>
        <v>6986.523223</v>
      </c>
      <c r="F7" s="37">
        <v>348.864535</v>
      </c>
      <c r="G7" s="1"/>
      <c r="H7" s="1"/>
      <c r="I7" s="1"/>
      <c r="J7" s="3"/>
      <c r="K7" s="3"/>
    </row>
    <row r="8" ht="25" customHeight="1" spans="1:11">
      <c r="A8" s="7" t="s">
        <v>226</v>
      </c>
      <c r="B8" s="7"/>
      <c r="C8" s="27" t="s">
        <v>227</v>
      </c>
      <c r="D8" s="37">
        <f>SUM(D9:D18)</f>
        <v>6259.091243</v>
      </c>
      <c r="E8" s="37">
        <f>SUM(E9:E18)</f>
        <v>6259.091243</v>
      </c>
      <c r="F8" s="37"/>
    </row>
    <row r="9" ht="25" customHeight="1" spans="1:11">
      <c r="A9" s="7" t="s">
        <v>226</v>
      </c>
      <c r="B9" s="7" t="s">
        <v>140</v>
      </c>
      <c r="C9" s="27" t="s">
        <v>228</v>
      </c>
      <c r="D9" s="37">
        <f>2371.90824+1630.27</f>
        <v>4002.17824</v>
      </c>
      <c r="E9" s="37">
        <f>2371.90824+1630.27</f>
        <v>4002.17824</v>
      </c>
      <c r="F9" s="37"/>
    </row>
    <row r="10" ht="25" customHeight="1" spans="1:11">
      <c r="A10" s="7" t="s">
        <v>226</v>
      </c>
      <c r="B10" s="7" t="s">
        <v>133</v>
      </c>
      <c r="C10" s="27" t="s">
        <v>229</v>
      </c>
      <c r="D10" s="37">
        <v>398.6682</v>
      </c>
      <c r="E10" s="37">
        <v>398.6682</v>
      </c>
      <c r="F10" s="37"/>
    </row>
    <row r="11" ht="25" customHeight="1" spans="1:11">
      <c r="A11" s="7" t="s">
        <v>226</v>
      </c>
      <c r="B11" s="7" t="s">
        <v>155</v>
      </c>
      <c r="C11" s="27" t="s">
        <v>230</v>
      </c>
      <c r="D11" s="37">
        <v>197.3776</v>
      </c>
      <c r="E11" s="37">
        <v>197.3776</v>
      </c>
      <c r="F11" s="37"/>
    </row>
    <row r="12" ht="25" customHeight="1" spans="1:11">
      <c r="A12" s="7" t="s">
        <v>226</v>
      </c>
      <c r="B12" s="7" t="s">
        <v>163</v>
      </c>
      <c r="C12" s="27" t="s">
        <v>231</v>
      </c>
      <c r="D12" s="37">
        <v>237.462</v>
      </c>
      <c r="E12" s="37">
        <v>237.462</v>
      </c>
      <c r="F12" s="37"/>
    </row>
    <row r="13" ht="25" customHeight="1" spans="1:11">
      <c r="A13" s="7" t="s">
        <v>226</v>
      </c>
      <c r="B13" s="7" t="s">
        <v>142</v>
      </c>
      <c r="C13" s="27" t="s">
        <v>232</v>
      </c>
      <c r="D13" s="37">
        <v>309.356276</v>
      </c>
      <c r="E13" s="37">
        <v>309.356276</v>
      </c>
      <c r="F13" s="37"/>
    </row>
    <row r="14" ht="25" customHeight="1" spans="1:11">
      <c r="A14" s="7" t="s">
        <v>226</v>
      </c>
      <c r="B14" s="7" t="s">
        <v>233</v>
      </c>
      <c r="C14" s="27" t="s">
        <v>234</v>
      </c>
      <c r="D14" s="37">
        <v>147.678138</v>
      </c>
      <c r="E14" s="37">
        <v>147.678138</v>
      </c>
      <c r="F14" s="37"/>
    </row>
    <row r="15" ht="25" customHeight="1" spans="1:11">
      <c r="A15" s="7" t="s">
        <v>226</v>
      </c>
      <c r="B15" s="7" t="s">
        <v>235</v>
      </c>
      <c r="C15" s="27" t="s">
        <v>236</v>
      </c>
      <c r="D15" s="37">
        <v>152.744661</v>
      </c>
      <c r="E15" s="37">
        <v>152.744661</v>
      </c>
      <c r="F15" s="37"/>
    </row>
    <row r="16" ht="25" customHeight="1" spans="1:11">
      <c r="A16" s="7" t="s">
        <v>226</v>
      </c>
      <c r="B16" s="7" t="s">
        <v>237</v>
      </c>
      <c r="C16" s="27" t="s">
        <v>238</v>
      </c>
      <c r="D16" s="37">
        <v>13.357287</v>
      </c>
      <c r="E16" s="37">
        <v>13.357287</v>
      </c>
      <c r="F16" s="37"/>
    </row>
    <row r="17" ht="25" customHeight="1" spans="1:6">
      <c r="A17" s="7" t="s">
        <v>226</v>
      </c>
      <c r="B17" s="7" t="s">
        <v>239</v>
      </c>
      <c r="C17" s="27" t="s">
        <v>152</v>
      </c>
      <c r="D17" s="37">
        <v>244.315129</v>
      </c>
      <c r="E17" s="37">
        <v>244.315129</v>
      </c>
      <c r="F17" s="37"/>
    </row>
    <row r="18" ht="25" customHeight="1" spans="1:6">
      <c r="A18" s="7" t="s">
        <v>226</v>
      </c>
      <c r="B18" s="7" t="s">
        <v>147</v>
      </c>
      <c r="C18" s="27" t="s">
        <v>240</v>
      </c>
      <c r="D18" s="37">
        <v>555.953712</v>
      </c>
      <c r="E18" s="37">
        <v>555.953712</v>
      </c>
      <c r="F18" s="37"/>
    </row>
    <row r="19" ht="25" customHeight="1" spans="1:6">
      <c r="A19" s="7" t="s">
        <v>241</v>
      </c>
      <c r="B19" s="7"/>
      <c r="C19" s="27" t="s">
        <v>242</v>
      </c>
      <c r="D19" s="37">
        <v>348.864535</v>
      </c>
      <c r="E19" s="37"/>
      <c r="F19" s="37">
        <v>348.864535</v>
      </c>
    </row>
    <row r="20" ht="25" customHeight="1" spans="1:6">
      <c r="A20" s="7" t="s">
        <v>241</v>
      </c>
      <c r="B20" s="7" t="s">
        <v>140</v>
      </c>
      <c r="C20" s="27" t="s">
        <v>243</v>
      </c>
      <c r="D20" s="37">
        <v>21.885</v>
      </c>
      <c r="E20" s="37"/>
      <c r="F20" s="37">
        <v>21.885</v>
      </c>
    </row>
    <row r="21" ht="25" customHeight="1" spans="1:6">
      <c r="A21" s="7" t="s">
        <v>241</v>
      </c>
      <c r="B21" s="7" t="s">
        <v>133</v>
      </c>
      <c r="C21" s="27" t="s">
        <v>244</v>
      </c>
      <c r="D21" s="37">
        <v>4.59</v>
      </c>
      <c r="E21" s="37"/>
      <c r="F21" s="37">
        <v>4.59</v>
      </c>
    </row>
    <row r="22" ht="25" customHeight="1" spans="1:6">
      <c r="A22" s="7" t="s">
        <v>241</v>
      </c>
      <c r="B22" s="7" t="s">
        <v>132</v>
      </c>
      <c r="C22" s="27" t="s">
        <v>245</v>
      </c>
      <c r="D22" s="37">
        <v>3.825</v>
      </c>
      <c r="E22" s="37"/>
      <c r="F22" s="37">
        <v>3.825</v>
      </c>
    </row>
    <row r="23" ht="25" customHeight="1" spans="1:6">
      <c r="A23" s="7" t="s">
        <v>241</v>
      </c>
      <c r="B23" s="7" t="s">
        <v>136</v>
      </c>
      <c r="C23" s="27" t="s">
        <v>246</v>
      </c>
      <c r="D23" s="37">
        <v>12.93</v>
      </c>
      <c r="E23" s="37"/>
      <c r="F23" s="37">
        <v>12.93</v>
      </c>
    </row>
    <row r="24" ht="25" customHeight="1" spans="1:6">
      <c r="A24" s="7" t="s">
        <v>241</v>
      </c>
      <c r="B24" s="7" t="s">
        <v>163</v>
      </c>
      <c r="C24" s="27" t="s">
        <v>247</v>
      </c>
      <c r="D24" s="37">
        <v>16.216</v>
      </c>
      <c r="E24" s="37"/>
      <c r="F24" s="37">
        <v>16.216</v>
      </c>
    </row>
    <row r="25" ht="25" customHeight="1" spans="1:6">
      <c r="A25" s="7" t="s">
        <v>241</v>
      </c>
      <c r="B25" s="7" t="s">
        <v>144</v>
      </c>
      <c r="C25" s="27" t="s">
        <v>248</v>
      </c>
      <c r="D25" s="37">
        <v>56.92</v>
      </c>
      <c r="E25" s="37"/>
      <c r="F25" s="37">
        <v>56.92</v>
      </c>
    </row>
    <row r="26" ht="25" customHeight="1" spans="1:6">
      <c r="A26" s="7" t="s">
        <v>241</v>
      </c>
      <c r="B26" s="7" t="s">
        <v>239</v>
      </c>
      <c r="C26" s="27" t="s">
        <v>249</v>
      </c>
      <c r="D26" s="37">
        <v>6.58</v>
      </c>
      <c r="E26" s="37"/>
      <c r="F26" s="37">
        <v>6.58</v>
      </c>
    </row>
    <row r="27" ht="25" customHeight="1" spans="1:6">
      <c r="A27" s="7" t="s">
        <v>241</v>
      </c>
      <c r="B27" s="7" t="s">
        <v>250</v>
      </c>
      <c r="C27" s="27" t="s">
        <v>251</v>
      </c>
      <c r="D27" s="37">
        <v>3.06</v>
      </c>
      <c r="E27" s="37"/>
      <c r="F27" s="37">
        <v>3.06</v>
      </c>
    </row>
    <row r="28" ht="25" customHeight="1" spans="1:6">
      <c r="A28" s="7" t="s">
        <v>241</v>
      </c>
      <c r="B28" s="7" t="s">
        <v>164</v>
      </c>
      <c r="C28" s="27" t="s">
        <v>252</v>
      </c>
      <c r="D28" s="37">
        <v>3.672</v>
      </c>
      <c r="E28" s="37"/>
      <c r="F28" s="37">
        <v>3.672</v>
      </c>
    </row>
    <row r="29" ht="25" customHeight="1" spans="1:6">
      <c r="A29" s="7" t="s">
        <v>241</v>
      </c>
      <c r="B29" s="7" t="s">
        <v>166</v>
      </c>
      <c r="C29" s="27" t="s">
        <v>253</v>
      </c>
      <c r="D29" s="37">
        <v>3.672</v>
      </c>
      <c r="E29" s="37"/>
      <c r="F29" s="37">
        <v>3.672</v>
      </c>
    </row>
    <row r="30" ht="25" customHeight="1" spans="1:6">
      <c r="A30" s="7" t="s">
        <v>241</v>
      </c>
      <c r="B30" s="7" t="s">
        <v>254</v>
      </c>
      <c r="C30" s="27" t="s">
        <v>255</v>
      </c>
      <c r="D30" s="37">
        <v>38.669535</v>
      </c>
      <c r="E30" s="37"/>
      <c r="F30" s="37">
        <v>38.669535</v>
      </c>
    </row>
    <row r="31" ht="25" customHeight="1" spans="1:6">
      <c r="A31" s="7" t="s">
        <v>241</v>
      </c>
      <c r="B31" s="7" t="s">
        <v>256</v>
      </c>
      <c r="C31" s="27" t="s">
        <v>257</v>
      </c>
      <c r="D31" s="37">
        <v>17.6</v>
      </c>
      <c r="E31" s="37"/>
      <c r="F31" s="37">
        <v>17.6</v>
      </c>
    </row>
    <row r="32" ht="25" customHeight="1" spans="1:6">
      <c r="A32" s="7" t="s">
        <v>241</v>
      </c>
      <c r="B32" s="7" t="s">
        <v>258</v>
      </c>
      <c r="C32" s="27" t="s">
        <v>259</v>
      </c>
      <c r="D32" s="37">
        <v>39.48</v>
      </c>
      <c r="E32" s="37"/>
      <c r="F32" s="37">
        <v>39.48</v>
      </c>
    </row>
    <row r="33" ht="25" customHeight="1" spans="1:6">
      <c r="A33" s="7" t="s">
        <v>241</v>
      </c>
      <c r="B33" s="7" t="s">
        <v>147</v>
      </c>
      <c r="C33" s="27" t="s">
        <v>260</v>
      </c>
      <c r="D33" s="37">
        <v>119.765</v>
      </c>
      <c r="E33" s="37"/>
      <c r="F33" s="37">
        <v>119.765</v>
      </c>
    </row>
    <row r="34" ht="25" customHeight="1" spans="1:6">
      <c r="A34" s="7" t="s">
        <v>261</v>
      </c>
      <c r="B34" s="7"/>
      <c r="C34" s="27" t="s">
        <v>262</v>
      </c>
      <c r="D34" s="37">
        <v>727.43198</v>
      </c>
      <c r="E34" s="37">
        <v>727.43198</v>
      </c>
      <c r="F34" s="37"/>
    </row>
    <row r="35" ht="25" customHeight="1" spans="1:6">
      <c r="A35" s="7" t="s">
        <v>261</v>
      </c>
      <c r="B35" s="7" t="s">
        <v>133</v>
      </c>
      <c r="C35" s="27" t="s">
        <v>263</v>
      </c>
      <c r="D35" s="37">
        <v>707.30318</v>
      </c>
      <c r="E35" s="37">
        <v>707.30318</v>
      </c>
      <c r="F35" s="37"/>
    </row>
    <row r="36" ht="25" customHeight="1" spans="1:6">
      <c r="A36" s="7" t="s">
        <v>261</v>
      </c>
      <c r="B36" s="7" t="s">
        <v>132</v>
      </c>
      <c r="C36" s="27" t="s">
        <v>264</v>
      </c>
      <c r="D36" s="37">
        <v>20.0808</v>
      </c>
      <c r="E36" s="37">
        <v>20.0808</v>
      </c>
      <c r="F36" s="37"/>
    </row>
    <row r="37" ht="25" customHeight="1" spans="1:6">
      <c r="A37" s="7" t="s">
        <v>261</v>
      </c>
      <c r="B37" s="7" t="s">
        <v>233</v>
      </c>
      <c r="C37" s="27" t="s">
        <v>265</v>
      </c>
      <c r="D37" s="37">
        <v>0.048</v>
      </c>
      <c r="E37" s="37">
        <v>0.048</v>
      </c>
      <c r="F37" s="37"/>
    </row>
  </sheetData>
  <mergeCells count="3">
    <mergeCell ref="A2:F2"/>
    <mergeCell ref="A4:C4"/>
    <mergeCell ref="D4:F4"/>
  </mergeCells>
  <pageMargins left="1.09444444444444" right="0.700694444444445" top="0.751388888888889" bottom="0.751388888888889" header="0.298611111111111" footer="0.298611111111111"/>
  <pageSetup paperSize="9" scale="8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22"/>
  <sheetViews>
    <sheetView showGridLines="0" workbookViewId="0">
      <selection activeCell="J10" sqref="J10"/>
    </sheetView>
  </sheetViews>
  <sheetFormatPr defaultColWidth="9" defaultRowHeight="12.75"/>
  <cols>
    <col min="1" max="1" width="9.71428571428571" customWidth="1"/>
    <col min="2" max="2" width="35" customWidth="1"/>
    <col min="3" max="3" width="18" customWidth="1"/>
    <col min="4" max="14" width="8.71428571428571" customWidth="1"/>
    <col min="15" max="22" width="9.14285714285714" customWidth="1"/>
    <col min="23" max="46" width="8" customWidth="1"/>
  </cols>
  <sheetData>
    <row r="1" ht="18.75" customHeight="1" spans="1:45">
      <c r="A1" s="9"/>
      <c r="B1" s="9"/>
      <c r="C1" s="9"/>
      <c r="D1" s="9"/>
      <c r="E1" s="9"/>
      <c r="F1" s="9"/>
      <c r="G1" s="9"/>
      <c r="H1" s="9"/>
      <c r="I1" s="9"/>
      <c r="J1" s="9"/>
      <c r="K1" s="9"/>
      <c r="L1" s="1"/>
      <c r="M1" s="1"/>
      <c r="N1" s="24" t="s">
        <v>266</v>
      </c>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3"/>
      <c r="AS1" s="3"/>
    </row>
    <row r="2" ht="30" customHeight="1" spans="1:45">
      <c r="A2" s="4" t="s">
        <v>267</v>
      </c>
      <c r="B2" s="4"/>
      <c r="C2" s="4"/>
      <c r="D2" s="4"/>
      <c r="E2" s="4"/>
      <c r="F2" s="4"/>
      <c r="G2" s="4"/>
      <c r="H2" s="4"/>
      <c r="I2" s="4"/>
      <c r="J2" s="4"/>
      <c r="K2" s="4"/>
      <c r="L2" s="4"/>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3"/>
      <c r="AS2" s="3"/>
    </row>
    <row r="3" ht="15" customHeight="1" spans="1:45">
      <c r="A3" s="1"/>
      <c r="B3" s="26"/>
      <c r="C3" s="26"/>
      <c r="D3" s="26"/>
      <c r="E3" s="26"/>
      <c r="F3" s="26"/>
      <c r="G3" s="26"/>
      <c r="H3" s="26"/>
      <c r="I3" s="26"/>
      <c r="J3" s="26"/>
      <c r="K3" s="26"/>
      <c r="L3" s="29"/>
      <c r="M3" s="30"/>
      <c r="N3" s="24" t="s">
        <v>15</v>
      </c>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3"/>
      <c r="AS3" s="3"/>
    </row>
    <row r="4" ht="22" customHeight="1" spans="1:45">
      <c r="A4" s="8" t="s">
        <v>68</v>
      </c>
      <c r="B4" s="8" t="s">
        <v>268</v>
      </c>
      <c r="C4" s="8" t="s">
        <v>269</v>
      </c>
      <c r="D4" s="8" t="s">
        <v>270</v>
      </c>
      <c r="E4" s="8" t="s">
        <v>271</v>
      </c>
      <c r="F4" s="8"/>
      <c r="G4" s="8"/>
      <c r="H4" s="8"/>
      <c r="I4" s="8"/>
      <c r="J4" s="8"/>
      <c r="K4" s="8" t="s">
        <v>251</v>
      </c>
      <c r="L4" s="8" t="s">
        <v>252</v>
      </c>
      <c r="M4" s="8"/>
      <c r="N4" s="8"/>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3"/>
      <c r="AS4" s="3"/>
    </row>
    <row r="5" ht="22.5" customHeight="1" spans="1:45">
      <c r="A5" s="8"/>
      <c r="B5" s="8"/>
      <c r="C5" s="8"/>
      <c r="D5" s="8"/>
      <c r="E5" s="8" t="s">
        <v>70</v>
      </c>
      <c r="F5" s="8" t="s">
        <v>272</v>
      </c>
      <c r="G5" s="8" t="s">
        <v>273</v>
      </c>
      <c r="H5" s="8"/>
      <c r="I5" s="8"/>
      <c r="J5" s="31" t="s">
        <v>253</v>
      </c>
      <c r="K5" s="8"/>
      <c r="L5" s="8" t="s">
        <v>73</v>
      </c>
      <c r="M5" s="8" t="s">
        <v>274</v>
      </c>
      <c r="N5" s="8" t="s">
        <v>275</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3"/>
      <c r="AS5" s="3"/>
    </row>
    <row r="6" ht="15" customHeight="1" spans="1:45">
      <c r="A6" s="8"/>
      <c r="B6" s="8"/>
      <c r="C6" s="8"/>
      <c r="D6" s="8"/>
      <c r="E6" s="8"/>
      <c r="F6" s="8"/>
      <c r="G6" s="8"/>
      <c r="H6" s="8"/>
      <c r="I6" s="8"/>
      <c r="J6" s="31"/>
      <c r="K6" s="8"/>
      <c r="L6" s="8"/>
      <c r="M6" s="8"/>
      <c r="N6" s="8"/>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3"/>
      <c r="AS6" s="3"/>
    </row>
    <row r="7" ht="15" customHeight="1" spans="1:45">
      <c r="A7" s="8"/>
      <c r="B7" s="8"/>
      <c r="C7" s="8"/>
      <c r="D7" s="8"/>
      <c r="E7" s="8"/>
      <c r="F7" s="8"/>
      <c r="G7" s="8" t="s">
        <v>73</v>
      </c>
      <c r="H7" s="8" t="s">
        <v>276</v>
      </c>
      <c r="I7" s="8" t="s">
        <v>257</v>
      </c>
      <c r="J7" s="31"/>
      <c r="K7" s="8"/>
      <c r="L7" s="8"/>
      <c r="M7" s="8"/>
      <c r="N7" s="8"/>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3"/>
      <c r="AS7" s="3"/>
    </row>
    <row r="8" ht="33" customHeight="1" spans="1:45">
      <c r="A8" s="8"/>
      <c r="B8" s="8"/>
      <c r="C8" s="8"/>
      <c r="D8" s="8"/>
      <c r="E8" s="8"/>
      <c r="F8" s="8"/>
      <c r="G8" s="8"/>
      <c r="H8" s="8"/>
      <c r="I8" s="8"/>
      <c r="J8" s="31"/>
      <c r="K8" s="8"/>
      <c r="L8" s="8"/>
      <c r="M8" s="8"/>
      <c r="N8" s="8"/>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3"/>
      <c r="AS8" s="3"/>
    </row>
    <row r="9" ht="21" customHeight="1" spans="1:45">
      <c r="A9" s="8" t="s">
        <v>277</v>
      </c>
      <c r="B9" s="8" t="s">
        <v>277</v>
      </c>
      <c r="C9" s="8" t="s">
        <v>277</v>
      </c>
      <c r="D9" s="8">
        <v>1</v>
      </c>
      <c r="E9" s="8">
        <v>2</v>
      </c>
      <c r="F9" s="8">
        <v>3</v>
      </c>
      <c r="G9" s="8">
        <v>4</v>
      </c>
      <c r="H9" s="8">
        <v>5</v>
      </c>
      <c r="I9" s="8">
        <v>6</v>
      </c>
      <c r="J9" s="8">
        <v>7</v>
      </c>
      <c r="K9" s="8">
        <v>8</v>
      </c>
      <c r="L9" s="8">
        <v>9</v>
      </c>
      <c r="M9" s="8">
        <v>10</v>
      </c>
      <c r="N9" s="8">
        <v>11</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3"/>
      <c r="AS9" s="3"/>
    </row>
    <row r="10" ht="30" customHeight="1" spans="1:45">
      <c r="A10" s="27" t="s">
        <v>80</v>
      </c>
      <c r="B10" s="32" t="s">
        <v>70</v>
      </c>
      <c r="C10" s="27" t="s">
        <v>80</v>
      </c>
      <c r="D10" s="28">
        <v>44.004</v>
      </c>
      <c r="E10" s="28">
        <v>21.272</v>
      </c>
      <c r="F10" s="28"/>
      <c r="G10" s="28">
        <v>17.6</v>
      </c>
      <c r="H10" s="28"/>
      <c r="I10" s="28">
        <v>17.6</v>
      </c>
      <c r="J10" s="28">
        <v>3.672</v>
      </c>
      <c r="K10" s="28">
        <v>3.06</v>
      </c>
      <c r="L10" s="28">
        <v>19.672</v>
      </c>
      <c r="M10" s="28">
        <v>19.672</v>
      </c>
      <c r="N10" s="28"/>
      <c r="O10" s="1"/>
      <c r="P10" s="1"/>
      <c r="Q10" s="1"/>
      <c r="R10" s="1"/>
      <c r="S10" s="1"/>
      <c r="T10" s="1"/>
      <c r="U10" s="1"/>
      <c r="V10" s="1"/>
      <c r="W10" s="3"/>
      <c r="X10" s="3"/>
    </row>
    <row r="11" ht="30" customHeight="1" spans="1:45">
      <c r="A11" s="27" t="s">
        <v>81</v>
      </c>
      <c r="B11" s="32" t="s">
        <v>82</v>
      </c>
      <c r="C11" s="27"/>
      <c r="D11" s="28">
        <v>44.004</v>
      </c>
      <c r="E11" s="28">
        <v>21.272</v>
      </c>
      <c r="F11" s="28"/>
      <c r="G11" s="28">
        <v>17.6</v>
      </c>
      <c r="H11" s="28"/>
      <c r="I11" s="28">
        <v>17.6</v>
      </c>
      <c r="J11" s="28">
        <v>3.672</v>
      </c>
      <c r="K11" s="28">
        <v>3.06</v>
      </c>
      <c r="L11" s="28">
        <v>19.672</v>
      </c>
      <c r="M11" s="28">
        <v>19.672</v>
      </c>
      <c r="N11" s="28"/>
      <c r="O11" s="3"/>
    </row>
    <row r="12" ht="30" customHeight="1" spans="1:45">
      <c r="A12" s="27" t="s">
        <v>83</v>
      </c>
      <c r="B12" s="32" t="s">
        <v>84</v>
      </c>
      <c r="C12" s="27" t="s">
        <v>278</v>
      </c>
      <c r="D12" s="28">
        <v>24.536</v>
      </c>
      <c r="E12" s="28">
        <v>20.048</v>
      </c>
      <c r="F12" s="28"/>
      <c r="G12" s="28">
        <v>17.6</v>
      </c>
      <c r="H12" s="28"/>
      <c r="I12" s="28">
        <v>17.6</v>
      </c>
      <c r="J12" s="28">
        <v>2.448</v>
      </c>
      <c r="K12" s="28">
        <v>2.04</v>
      </c>
      <c r="L12" s="28">
        <v>2.448</v>
      </c>
      <c r="M12" s="28">
        <v>2.448</v>
      </c>
      <c r="N12" s="28"/>
      <c r="O12" s="3"/>
    </row>
    <row r="13" ht="30" customHeight="1" spans="1:45">
      <c r="A13" s="27" t="s">
        <v>83</v>
      </c>
      <c r="B13" s="32" t="s">
        <v>84</v>
      </c>
      <c r="C13" s="27" t="s">
        <v>279</v>
      </c>
      <c r="D13" s="28">
        <v>15</v>
      </c>
      <c r="E13" s="28"/>
      <c r="F13" s="28"/>
      <c r="G13" s="28"/>
      <c r="H13" s="28"/>
      <c r="I13" s="28"/>
      <c r="J13" s="28"/>
      <c r="K13" s="28"/>
      <c r="L13" s="28">
        <v>15</v>
      </c>
      <c r="M13" s="28">
        <v>15</v>
      </c>
      <c r="N13" s="28"/>
      <c r="O13" s="3"/>
    </row>
    <row r="14" ht="30" customHeight="1" spans="1:45">
      <c r="A14" s="27" t="s">
        <v>89</v>
      </c>
      <c r="B14" s="32" t="s">
        <v>90</v>
      </c>
      <c r="C14" s="27" t="s">
        <v>278</v>
      </c>
      <c r="D14" s="28">
        <v>0.272</v>
      </c>
      <c r="E14" s="28">
        <v>0.096</v>
      </c>
      <c r="F14" s="28"/>
      <c r="G14" s="28"/>
      <c r="H14" s="28"/>
      <c r="I14" s="28"/>
      <c r="J14" s="28">
        <v>0.096</v>
      </c>
      <c r="K14" s="28">
        <v>0.08</v>
      </c>
      <c r="L14" s="28">
        <v>0.096</v>
      </c>
      <c r="M14" s="28">
        <v>0.096</v>
      </c>
      <c r="N14" s="28"/>
      <c r="O14" s="3"/>
    </row>
    <row r="15" ht="30" customHeight="1" spans="1:45">
      <c r="A15" s="27" t="s">
        <v>91</v>
      </c>
      <c r="B15" s="32" t="s">
        <v>82</v>
      </c>
      <c r="C15" s="27" t="s">
        <v>278</v>
      </c>
      <c r="D15" s="28">
        <v>1.02</v>
      </c>
      <c r="E15" s="28">
        <v>0.36</v>
      </c>
      <c r="F15" s="28"/>
      <c r="G15" s="28"/>
      <c r="H15" s="28"/>
      <c r="I15" s="28"/>
      <c r="J15" s="28">
        <v>0.36</v>
      </c>
      <c r="K15" s="28">
        <v>0.3</v>
      </c>
      <c r="L15" s="28">
        <v>0.36</v>
      </c>
      <c r="M15" s="28">
        <v>0.36</v>
      </c>
      <c r="N15" s="28"/>
      <c r="O15" s="3"/>
    </row>
    <row r="16" ht="30" customHeight="1" spans="1:45">
      <c r="A16" s="27" t="s">
        <v>92</v>
      </c>
      <c r="B16" s="32" t="s">
        <v>93</v>
      </c>
      <c r="C16" s="27" t="s">
        <v>278</v>
      </c>
      <c r="D16" s="28">
        <v>0.272</v>
      </c>
      <c r="E16" s="28">
        <v>0.096</v>
      </c>
      <c r="F16" s="28"/>
      <c r="G16" s="28"/>
      <c r="H16" s="28"/>
      <c r="I16" s="28"/>
      <c r="J16" s="28">
        <v>0.096</v>
      </c>
      <c r="K16" s="28">
        <v>0.08</v>
      </c>
      <c r="L16" s="28">
        <v>0.096</v>
      </c>
      <c r="M16" s="28">
        <v>0.096</v>
      </c>
      <c r="N16" s="28"/>
      <c r="O16" s="3"/>
    </row>
    <row r="17" ht="30" customHeight="1" spans="1:15">
      <c r="A17" s="27" t="s">
        <v>94</v>
      </c>
      <c r="B17" s="32" t="s">
        <v>95</v>
      </c>
      <c r="C17" s="27" t="s">
        <v>278</v>
      </c>
      <c r="D17" s="28">
        <v>0.34</v>
      </c>
      <c r="E17" s="28">
        <v>0.12</v>
      </c>
      <c r="F17" s="28"/>
      <c r="G17" s="28"/>
      <c r="H17" s="28"/>
      <c r="I17" s="28"/>
      <c r="J17" s="28">
        <v>0.12</v>
      </c>
      <c r="K17" s="28">
        <v>0.1</v>
      </c>
      <c r="L17" s="28">
        <v>0.12</v>
      </c>
      <c r="M17" s="28">
        <v>0.12</v>
      </c>
      <c r="N17" s="28"/>
      <c r="O17" s="3"/>
    </row>
    <row r="18" ht="30" customHeight="1" spans="1:15">
      <c r="A18" s="27" t="s">
        <v>96</v>
      </c>
      <c r="B18" s="32" t="s">
        <v>97</v>
      </c>
      <c r="C18" s="27" t="s">
        <v>278</v>
      </c>
      <c r="D18" s="28">
        <v>0.408</v>
      </c>
      <c r="E18" s="28">
        <v>0.144</v>
      </c>
      <c r="F18" s="28"/>
      <c r="G18" s="28"/>
      <c r="H18" s="28"/>
      <c r="I18" s="28"/>
      <c r="J18" s="28">
        <v>0.144</v>
      </c>
      <c r="K18" s="28">
        <v>0.12</v>
      </c>
      <c r="L18" s="28">
        <v>0.144</v>
      </c>
      <c r="M18" s="28">
        <v>0.144</v>
      </c>
      <c r="N18" s="28"/>
      <c r="O18" s="3"/>
    </row>
    <row r="19" ht="30" customHeight="1" spans="1:15">
      <c r="A19" s="27" t="s">
        <v>98</v>
      </c>
      <c r="B19" s="32" t="s">
        <v>99</v>
      </c>
      <c r="C19" s="27" t="s">
        <v>278</v>
      </c>
      <c r="D19" s="28">
        <v>0.476</v>
      </c>
      <c r="E19" s="28">
        <v>0.168</v>
      </c>
      <c r="F19" s="28"/>
      <c r="G19" s="28"/>
      <c r="H19" s="28"/>
      <c r="I19" s="28"/>
      <c r="J19" s="28">
        <v>0.168</v>
      </c>
      <c r="K19" s="28">
        <v>0.14</v>
      </c>
      <c r="L19" s="28">
        <v>0.168</v>
      </c>
      <c r="M19" s="28">
        <v>0.168</v>
      </c>
      <c r="N19" s="28"/>
      <c r="O19" s="3"/>
    </row>
    <row r="20" ht="30" customHeight="1" spans="1:15">
      <c r="A20" s="27" t="s">
        <v>100</v>
      </c>
      <c r="B20" s="32" t="s">
        <v>101</v>
      </c>
      <c r="C20" s="27" t="s">
        <v>278</v>
      </c>
      <c r="D20" s="28">
        <v>0.408</v>
      </c>
      <c r="E20" s="28">
        <v>0.144</v>
      </c>
      <c r="F20" s="28"/>
      <c r="G20" s="28"/>
      <c r="H20" s="28"/>
      <c r="I20" s="28"/>
      <c r="J20" s="28">
        <v>0.144</v>
      </c>
      <c r="K20" s="28">
        <v>0.12</v>
      </c>
      <c r="L20" s="28">
        <v>0.144</v>
      </c>
      <c r="M20" s="28">
        <v>0.144</v>
      </c>
      <c r="N20" s="28"/>
      <c r="O20" s="3"/>
    </row>
    <row r="21" ht="30" customHeight="1" spans="1:15">
      <c r="A21" s="27" t="s">
        <v>102</v>
      </c>
      <c r="B21" s="32" t="s">
        <v>103</v>
      </c>
      <c r="C21" s="27" t="s">
        <v>278</v>
      </c>
      <c r="D21" s="28">
        <v>0.272</v>
      </c>
      <c r="E21" s="28">
        <v>0.096</v>
      </c>
      <c r="F21" s="28"/>
      <c r="G21" s="28"/>
      <c r="H21" s="28"/>
      <c r="I21" s="28"/>
      <c r="J21" s="28">
        <v>0.096</v>
      </c>
      <c r="K21" s="28">
        <v>0.08</v>
      </c>
      <c r="L21" s="28">
        <v>0.096</v>
      </c>
      <c r="M21" s="28">
        <v>0.096</v>
      </c>
      <c r="N21" s="28"/>
      <c r="O21" s="3"/>
    </row>
    <row r="22" ht="30" customHeight="1" spans="1:15">
      <c r="A22" s="27" t="s">
        <v>112</v>
      </c>
      <c r="B22" s="27" t="s">
        <v>113</v>
      </c>
      <c r="C22" s="27" t="s">
        <v>279</v>
      </c>
      <c r="D22" s="28">
        <v>1</v>
      </c>
      <c r="E22" s="28"/>
      <c r="F22" s="28"/>
      <c r="G22" s="28"/>
      <c r="H22" s="28"/>
      <c r="I22" s="28"/>
      <c r="J22" s="28"/>
      <c r="K22" s="28"/>
      <c r="L22" s="28">
        <v>1</v>
      </c>
      <c r="M22" s="28">
        <v>1</v>
      </c>
      <c r="N22" s="28"/>
      <c r="O22" s="3"/>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700694444444445" right="0.306944444444444" top="0.751388888888889" bottom="0.161111111111111" header="0" footer="0"/>
  <pageSetup paperSize="9" scale="87"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目录</vt: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智吉</cp:lastModifiedBy>
  <dcterms:created xsi:type="dcterms:W3CDTF">2024-01-18T03:05:00Z</dcterms:created>
  <dcterms:modified xsi:type="dcterms:W3CDTF">2026-03-10T07:04:04Z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EF295A4346A445D9A1A94A63D37484C7_13</vt:lpwstr>
  </property>
  <property fmtid="{D5CDD505-2E9C-101B-9397-08002B2CF9AE}" pid="3" name="KSOProductBuildVer">
    <vt:lpwstr>2052-12.1.0.25225</vt:lpwstr>
  </property>
  <property fmtid="{D5CDD505-2E9C-101B-9397-08002B2CF9AE}" pid="4" name="CalculationRule">
    <vt:i4>0</vt:i4>
  </property>
</Properties>
</file>