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</sheets>
  <definedNames>
    <definedName name="_xlnm.Print_Area" localSheetId="2">'表三'!$A$1:$G$171</definedName>
    <definedName name="_xlnm.Print_Area" localSheetId="4">'表五'!$A$1:$L$13</definedName>
    <definedName name="_xlnm.Print_Titles" localSheetId="1">'表二'!$1:$3</definedName>
    <definedName name="_xlnm.Print_Titles" localSheetId="2">'表三'!$1:$3</definedName>
    <definedName name="_xlnm.Print_Titles" localSheetId="3">'表四'!$1:$3</definedName>
    <definedName name="_xlnm.Print_Titles" localSheetId="0">'表一'!$1:$3</definedName>
  </definedNames>
  <calcPr fullCalcOnLoad="1"/>
</workbook>
</file>

<file path=xl/sharedStrings.xml><?xml version="1.0" encoding="utf-8"?>
<sst xmlns="http://schemas.openxmlformats.org/spreadsheetml/2006/main" count="516" uniqueCount="479">
  <si>
    <t>表一：2017年柳州市柳江区一般公共预算收支决算总表</t>
  </si>
  <si>
    <t>单位：万元</t>
  </si>
  <si>
    <t>预    算    科    目</t>
  </si>
  <si>
    <t>2016年
决算数</t>
  </si>
  <si>
    <t>2017年
年初预算数</t>
  </si>
  <si>
    <t>2017年
决算数</t>
  </si>
  <si>
    <t>同比增减%</t>
  </si>
  <si>
    <t xml:space="preserve"> 一、本年收入(一般公共预算收入)</t>
  </si>
  <si>
    <t>一、本年支出（一般公共预算支出）</t>
  </si>
  <si>
    <t xml:space="preserve"> 二、上级补助收入              </t>
  </si>
  <si>
    <t xml:space="preserve">二、上解上级支出                         </t>
  </si>
  <si>
    <t xml:space="preserve"> （一）返还性收入              </t>
  </si>
  <si>
    <t xml:space="preserve">      体制上解支出</t>
  </si>
  <si>
    <t xml:space="preserve">     增值税和消费税税收返还收入</t>
  </si>
  <si>
    <t xml:space="preserve">      出口退税专项上解支出</t>
  </si>
  <si>
    <t xml:space="preserve">     所得税基数返还收入</t>
  </si>
  <si>
    <t xml:space="preserve">      专项上解支出</t>
  </si>
  <si>
    <t xml:space="preserve">     成品油税费改革税收返还收入 </t>
  </si>
  <si>
    <t xml:space="preserve">     其他税收返还收入</t>
  </si>
  <si>
    <t>三、补助下级支出</t>
  </si>
  <si>
    <t xml:space="preserve"> （二）一般性转移支付收入              </t>
  </si>
  <si>
    <t xml:space="preserve"> （一）补助各区支出  </t>
  </si>
  <si>
    <t xml:space="preserve">     体制补助收入</t>
  </si>
  <si>
    <t xml:space="preserve">   1.自治区补助支出  </t>
  </si>
  <si>
    <t xml:space="preserve">     均衡性转移支付收入</t>
  </si>
  <si>
    <t xml:space="preserve">       所得税基数返还支出</t>
  </si>
  <si>
    <t xml:space="preserve">     老少边穷转移支付收入</t>
  </si>
  <si>
    <t xml:space="preserve">       其他税收返还支出</t>
  </si>
  <si>
    <t xml:space="preserve">     县级基本财力保障机制奖补资金收入   </t>
  </si>
  <si>
    <t xml:space="preserve">       固定数额补助支出</t>
  </si>
  <si>
    <t xml:space="preserve">     结算补助收入</t>
  </si>
  <si>
    <t xml:space="preserve">       专项拨款补助</t>
  </si>
  <si>
    <t xml:space="preserve">     成品油税费改革转移支付补助收入</t>
  </si>
  <si>
    <t xml:space="preserve">       自治区其他补助</t>
  </si>
  <si>
    <t xml:space="preserve">     基层公检法司转移支付收入</t>
  </si>
  <si>
    <t xml:space="preserve">   2.市补助城区支出  </t>
  </si>
  <si>
    <t xml:space="preserve">     城乡义务教育转移支付收入    </t>
  </si>
  <si>
    <t xml:space="preserve">       体制固定补助  </t>
  </si>
  <si>
    <t xml:space="preserve">     基本养老金转移支付收入</t>
  </si>
  <si>
    <t xml:space="preserve">       市分享税收返还</t>
  </si>
  <si>
    <t xml:space="preserve">     城乡居民医疗保险转移支付收入</t>
  </si>
  <si>
    <t xml:space="preserve">       市其他补助</t>
  </si>
  <si>
    <t xml:space="preserve">     农村综合改革转移支付收入</t>
  </si>
  <si>
    <t xml:space="preserve">  （二）市补助各县支出  </t>
  </si>
  <si>
    <t xml:space="preserve">     产粮(油)大县奖励资金收入</t>
  </si>
  <si>
    <t xml:space="preserve">     重点生态功能区转移支付收入</t>
  </si>
  <si>
    <t xml:space="preserve">     固定数额补助收入</t>
  </si>
  <si>
    <t xml:space="preserve">     革命老区转移支付收入</t>
  </si>
  <si>
    <t xml:space="preserve">     民族地区转移支付收入</t>
  </si>
  <si>
    <t xml:space="preserve">     边疆地区转移支付收入</t>
  </si>
  <si>
    <t xml:space="preserve">     贫困地区转移支付收入</t>
  </si>
  <si>
    <t xml:space="preserve">     其他一般性转移支付收入</t>
  </si>
  <si>
    <t xml:space="preserve"> （三）专项转移支付收入              </t>
  </si>
  <si>
    <t xml:space="preserve">     专项拨款补助收入</t>
  </si>
  <si>
    <t xml:space="preserve">     增发国债补助收入</t>
  </si>
  <si>
    <t>三、债券转贷收入</t>
  </si>
  <si>
    <t>四、下级上解收入</t>
  </si>
  <si>
    <t xml:space="preserve"> 四、债务还本支出  </t>
  </si>
  <si>
    <t xml:space="preserve"> (一)体制上解收入</t>
  </si>
  <si>
    <t xml:space="preserve"> 五、调出资金</t>
  </si>
  <si>
    <t>（二）出口退税专项上解收入</t>
  </si>
  <si>
    <t xml:space="preserve"> 六、增设预算周转金</t>
  </si>
  <si>
    <t>（三）成品油价格和税费改革专项上解收入</t>
  </si>
  <si>
    <t xml:space="preserve"> 七、补充预算稳定调节基金</t>
  </si>
  <si>
    <t>（四）专项上解收入</t>
  </si>
  <si>
    <t xml:space="preserve"> 八、债券转贷支出</t>
  </si>
  <si>
    <t>五、上年结余收入</t>
  </si>
  <si>
    <t xml:space="preserve"> 九、年终滚存结余 </t>
  </si>
  <si>
    <t xml:space="preserve">六、调入预算稳定调节基金     </t>
  </si>
  <si>
    <t xml:space="preserve">     减:结转下年的支出    </t>
  </si>
  <si>
    <t xml:space="preserve">七、调入资金     </t>
  </si>
  <si>
    <t xml:space="preserve">     净结余</t>
  </si>
  <si>
    <t xml:space="preserve">    </t>
  </si>
  <si>
    <t xml:space="preserve">       总               计   </t>
  </si>
  <si>
    <t xml:space="preserve">       总               计</t>
  </si>
  <si>
    <t>其中：当年一般公共预算总收入</t>
  </si>
  <si>
    <t>其中：当年一般公共预算总支出</t>
  </si>
  <si>
    <t>表二：2017年柳州市柳江区一般公共预算收入决算明细表</t>
  </si>
  <si>
    <t>2016年决算数</t>
  </si>
  <si>
    <t>2017年决算数</t>
  </si>
  <si>
    <t>比上年+、- %</t>
  </si>
  <si>
    <t>本年一般公共预算收入合计</t>
  </si>
  <si>
    <t>一、税收收入</t>
  </si>
  <si>
    <t xml:space="preserve">  1、增值税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</si>
  <si>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</si>
  <si>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</si>
  <si>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</si>
  <si>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</si>
  <si>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</si>
  <si>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</si>
  <si>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</si>
  <si>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</si>
  <si>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</si>
  <si>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</si>
  <si>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</si>
  <si>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</si>
  <si>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</si>
  <si>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</si>
  <si>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</si>
  <si>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营改增试点国内增值税划出(地方)</t>
  </si>
  <si>
    <t xml:space="preserve">      营改增试点国内增值税划入(地方)</t>
  </si>
  <si>
    <t xml:space="preserve">      改征增值税</t>
  </si>
  <si>
    <t xml:space="preserve">  2、营业税</t>
  </si>
  <si>
    <t xml:space="preserve">      一般营业税</t>
  </si>
  <si>
    <t xml:space="preserve">      营业税税款滞纳金、罚款收入</t>
  </si>
  <si>
    <t xml:space="preserve">      营业税划出(地方)</t>
  </si>
  <si>
    <t xml:space="preserve">      营业税划入(地方)</t>
  </si>
  <si>
    <t xml:space="preserve">  3、企业所得税</t>
  </si>
  <si>
    <t xml:space="preserve">  4、企业所得税退税</t>
  </si>
  <si>
    <t xml:space="preserve">  5、个人所得税</t>
  </si>
  <si>
    <t xml:space="preserve">  6、资源税</t>
  </si>
  <si>
    <t xml:space="preserve">  7、城市维护建设税</t>
  </si>
  <si>
    <t xml:space="preserve">  8、房产税</t>
  </si>
  <si>
    <t xml:space="preserve">  9、印花税</t>
  </si>
  <si>
    <t xml:space="preserve">  10、城镇土地使用税</t>
  </si>
  <si>
    <t xml:space="preserve">  11、土地增值税</t>
  </si>
  <si>
    <t xml:space="preserve">  12、车船税(款)</t>
  </si>
  <si>
    <t xml:space="preserve">  13、耕地占用税</t>
  </si>
  <si>
    <t xml:space="preserve">  14、契税</t>
  </si>
  <si>
    <t xml:space="preserve">  15、其他税收收入</t>
  </si>
  <si>
    <t>二、非税收入</t>
  </si>
  <si>
    <t xml:space="preserve">  1、专项收入</t>
  </si>
  <si>
    <t xml:space="preserve">      排污费收入</t>
  </si>
  <si>
    <t xml:space="preserve">      水资源费收入</t>
  </si>
  <si>
    <t xml:space="preserve">      教育费附加收入</t>
  </si>
  <si>
    <t xml:space="preserve">      地方教育附加收入</t>
  </si>
  <si>
    <t xml:space="preserve">      矿产资源专项收入</t>
  </si>
  <si>
    <t xml:space="preserve">      残疾人就业保障金收入</t>
  </si>
  <si>
    <t xml:space="preserve">      教育资金收入</t>
  </si>
  <si>
    <t xml:space="preserve">      农田水利建设资金收入</t>
  </si>
  <si>
    <t xml:space="preserve">      育林基金收入</t>
  </si>
  <si>
    <t xml:space="preserve">      森林植被恢复费</t>
  </si>
  <si>
    <t xml:space="preserve">      水利建设专项收入</t>
  </si>
  <si>
    <t xml:space="preserve">  2、行政事业性收费收入</t>
  </si>
  <si>
    <t xml:space="preserve">      公安行政事业性收费收入</t>
  </si>
  <si>
    <t xml:space="preserve">      法院行政事业性收费收入</t>
  </si>
  <si>
    <t xml:space="preserve">      司法行政事业性收费收入</t>
  </si>
  <si>
    <t xml:space="preserve">      外交行政事业性收费收入</t>
  </si>
  <si>
    <t xml:space="preserve">      财政行政事业性收费收入</t>
  </si>
  <si>
    <t xml:space="preserve">      人口和计划生育行政事业性收费收入</t>
  </si>
  <si>
    <t xml:space="preserve">      质量监督检验检疫行政事业性收费收入</t>
  </si>
  <si>
    <t xml:space="preserve">      人防办行政事业性收费收入</t>
  </si>
  <si>
    <t xml:space="preserve">      教育行政事业性收费收入</t>
  </si>
  <si>
    <t xml:space="preserve">      发展与改革(物价)行政事业性收费收入</t>
  </si>
  <si>
    <t xml:space="preserve">      国土资源行政事业性收费收入</t>
  </si>
  <si>
    <t xml:space="preserve">      建设行政事业性收费收入</t>
  </si>
  <si>
    <t xml:space="preserve">      环保行政事业性收费收入</t>
  </si>
  <si>
    <t xml:space="preserve">      交通运输行政事业性收费收入</t>
  </si>
  <si>
    <t xml:space="preserve">      农业行政事业性收费收入</t>
  </si>
  <si>
    <t xml:space="preserve">      水利行政事业性收费收入</t>
  </si>
  <si>
    <t xml:space="preserve">      卫生行政事业性收费收入</t>
  </si>
  <si>
    <t xml:space="preserve">      民政行政事业性收费收入</t>
  </si>
  <si>
    <t xml:space="preserve">      人力资源和社会保障行政事业性收费收入</t>
  </si>
  <si>
    <t xml:space="preserve">      其他行政事业性收费收入</t>
  </si>
  <si>
    <t xml:space="preserve">  3、罚没收入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</si>
  <si>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</si>
  <si>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</si>
  <si>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</si>
  <si>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</si>
  <si>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</si>
  <si>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</si>
  <si>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</si>
  <si>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</si>
  <si>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</si>
  <si>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</si>
  <si>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交通罚没收入</t>
  </si>
  <si>
    <t xml:space="preserve">      渔政罚没收入</t>
  </si>
  <si>
    <t xml:space="preserve">      物价罚没收入</t>
  </si>
  <si>
    <t xml:space="preserve">      其他一般罚没收入</t>
  </si>
  <si>
    <t xml:space="preserve">  4、国有资本经营收入</t>
  </si>
  <si>
    <t xml:space="preserve">      利润收入</t>
  </si>
  <si>
    <t xml:space="preserve">      股利、股息收入</t>
  </si>
  <si>
    <t xml:space="preserve">      产权转让收入</t>
  </si>
  <si>
    <t xml:space="preserve">      其他国有资本经营收入</t>
  </si>
  <si>
    <t xml:space="preserve">  5、国有资源(资产)有偿使用收入</t>
  </si>
  <si>
    <t xml:space="preserve">      利息收入</t>
  </si>
  <si>
    <t xml:space="preserve">      非经营性国有资产收入</t>
  </si>
  <si>
    <t xml:space="preserve">      其他国有资源(资产)有偿使用收入</t>
  </si>
  <si>
    <t xml:space="preserve">  6、捐赠收入</t>
  </si>
  <si>
    <t xml:space="preserve">  7、政府住房基金收入</t>
  </si>
  <si>
    <t xml:space="preserve">  8、其他收入</t>
  </si>
  <si>
    <t>表三：2017年柳州市柳江区一般公共预算支出决算明细表</t>
  </si>
  <si>
    <t>项          目</t>
  </si>
  <si>
    <t>2017年年初预算数</t>
  </si>
  <si>
    <t>2017年年度预算数</t>
  </si>
  <si>
    <t>完成年度预算（%）</t>
  </si>
  <si>
    <t>比上年增、减（%）</t>
  </si>
  <si>
    <t>一般公共预算支出</t>
  </si>
  <si>
    <t>一、一般公共服务支出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</si>
  <si>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</si>
  <si>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</si>
  <si>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</si>
  <si>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</si>
  <si>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</si>
  <si>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</si>
  <si>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</si>
  <si>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</si>
  <si>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</si>
  <si>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</si>
  <si>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</si>
  <si>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</si>
  <si>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</si>
  <si>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</si>
  <si>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</si>
  <si>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</si>
  <si>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</si>
  <si>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</si>
  <si>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</si>
  <si>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</si>
  <si>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党委办公厅(室)及相关机构事务</t>
  </si>
  <si>
    <t xml:space="preserve">    组织事务</t>
  </si>
  <si>
    <t xml:space="preserve">    宣传事务</t>
  </si>
  <si>
    <t xml:space="preserve">    统战事务</t>
  </si>
  <si>
    <t xml:space="preserve">    其他共产党事务支出</t>
  </si>
  <si>
    <t xml:space="preserve">    其他一般公共服务支出</t>
  </si>
  <si>
    <t>二、外交支出</t>
  </si>
  <si>
    <t>三、国防支出</t>
  </si>
  <si>
    <t>四、公共安全支出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</si>
  <si>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</si>
  <si>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</si>
  <si>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</si>
  <si>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</si>
  <si>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</si>
  <si>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</si>
  <si>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</si>
  <si>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</si>
  <si>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</si>
  <si>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</si>
  <si>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</si>
  <si>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</si>
  <si>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</si>
  <si>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</si>
  <si>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</si>
  <si>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</si>
  <si>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</si>
  <si>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</si>
  <si>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</si>
  <si>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</si>
  <si>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</si>
  <si>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</si>
  <si>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</si>
  <si>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</si>
  <si>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</si>
  <si>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</si>
  <si>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</si>
  <si>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</si>
  <si>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</si>
  <si>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</si>
  <si>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</si>
  <si>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</si>
  <si>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</si>
  <si>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</si>
  <si>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</si>
  <si>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</si>
  <si>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</si>
  <si>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</si>
  <si>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</si>
  <si>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</si>
  <si>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</si>
  <si>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</si>
  <si>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</si>
  <si>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</si>
  <si>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</si>
  <si>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</si>
  <si>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</si>
  <si>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其他生活救助</t>
  </si>
  <si>
    <t xml:space="preserve">    财政对基本养老保险基金的补助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</si>
  <si>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</si>
  <si>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</si>
  <si>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</si>
  <si>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</si>
  <si>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</si>
  <si>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</si>
  <si>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</si>
  <si>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</si>
  <si>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</si>
  <si>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</si>
  <si>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中医药</t>
  </si>
  <si>
    <t xml:space="preserve">    计划生育事务</t>
  </si>
  <si>
    <t xml:space="preserve">    食品和药品监督管理事务</t>
  </si>
  <si>
    <t xml:space="preserve">    其他医疗卫生与计划生育支出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</si>
  <si>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</si>
  <si>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</si>
  <si>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</si>
  <si>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</si>
  <si>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</si>
  <si>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退耕还林</t>
  </si>
  <si>
    <t xml:space="preserve">    风沙荒漠治理</t>
  </si>
  <si>
    <t xml:space="preserve">    能源节约利用(款)</t>
  </si>
  <si>
    <t xml:space="preserve">    污染减排</t>
  </si>
  <si>
    <t>十一、城乡社区支出</t>
  </si>
  <si>
    <t xml:space="preserve">    城乡社区管理事务</t>
  </si>
  <si>
    <t xml:space="preserve">    城乡社区规划与管理</t>
  </si>
  <si>
    <t xml:space="preserve">    城乡社区公共设施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</si>
  <si>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</si>
  <si>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</si>
  <si>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</si>
  <si>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</si>
  <si>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</t>
  </si>
  <si>
    <t xml:space="preserve">    林业</t>
  </si>
  <si>
    <t xml:space="preserve">    水利</t>
  </si>
  <si>
    <t xml:space="preserve">    南水北调</t>
  </si>
  <si>
    <t xml:space="preserve">    扶贫</t>
  </si>
  <si>
    <t xml:space="preserve">    农业综合开发</t>
  </si>
  <si>
    <t xml:space="preserve">    农村综合改革</t>
  </si>
  <si>
    <t xml:space="preserve">    普惠金融发展支出</t>
  </si>
  <si>
    <t xml:space="preserve">    其他农林水支出</t>
  </si>
  <si>
    <t>十三、交通运输支出</t>
  </si>
  <si>
    <t xml:space="preserve">    公路水路运输</t>
  </si>
  <si>
    <t xml:space="preserve">    铁路运输</t>
  </si>
  <si>
    <t xml:space="preserve">    民用航空运输</t>
  </si>
  <si>
    <t xml:space="preserve">    成品油价格改革对交通运输的补贴</t>
  </si>
  <si>
    <t xml:space="preserve">    邮政业支出</t>
  </si>
  <si>
    <t xml:space="preserve">    车辆购置税支出</t>
  </si>
  <si>
    <t xml:space="preserve">    其他交通运输支出</t>
  </si>
  <si>
    <t>十四、资源勘探信息等支出</t>
  </si>
  <si>
    <t xml:space="preserve">    资源勘探开发</t>
  </si>
  <si>
    <t xml:space="preserve">    制造业</t>
  </si>
  <si>
    <t xml:space="preserve">    建筑业</t>
  </si>
  <si>
    <t xml:space="preserve">    工业和信息产业监管</t>
  </si>
  <si>
    <t xml:space="preserve">    安全生产监管</t>
  </si>
  <si>
    <t xml:space="preserve">    国有资产监管</t>
  </si>
  <si>
    <t xml:space="preserve">    支持中小企业发展和管理支出</t>
  </si>
  <si>
    <t xml:space="preserve">    其他资源勘探信息等支出</t>
  </si>
  <si>
    <t>十五、商业服务业等支出</t>
  </si>
  <si>
    <t xml:space="preserve">    商业流通事务</t>
  </si>
  <si>
    <t xml:space="preserve">    旅游业管理与服务支出</t>
  </si>
  <si>
    <t xml:space="preserve">    涉外发展服务支出</t>
  </si>
  <si>
    <t xml:space="preserve">    其他商业服务业等支出</t>
  </si>
  <si>
    <t>十六、金融支出</t>
  </si>
  <si>
    <t xml:space="preserve">    金融部门行政支出</t>
  </si>
  <si>
    <t xml:space="preserve">    金融部门监管支出</t>
  </si>
  <si>
    <t xml:space="preserve">    金融发展支出</t>
  </si>
  <si>
    <t xml:space="preserve">    其他金融支出</t>
  </si>
  <si>
    <t>十七、国土海洋气象等支出</t>
  </si>
  <si>
    <t xml:space="preserve">    国土资源事务</t>
  </si>
  <si>
    <t xml:space="preserve">    测绘事务</t>
  </si>
  <si>
    <t xml:space="preserve">    地震事务</t>
  </si>
  <si>
    <t xml:space="preserve">    气象事务</t>
  </si>
  <si>
    <t xml:space="preserve">    其他国土海洋气象等支出</t>
  </si>
  <si>
    <t>十八、住房保障支出</t>
  </si>
  <si>
    <t xml:space="preserve">    保障性安居工程支出</t>
  </si>
  <si>
    <t xml:space="preserve">    住房改革支出</t>
  </si>
  <si>
    <t xml:space="preserve">    城乡社区住宅</t>
  </si>
  <si>
    <t>十九、粮油物资储备支出</t>
  </si>
  <si>
    <t xml:space="preserve">    粮油事务</t>
  </si>
  <si>
    <t xml:space="preserve">    物资事务</t>
  </si>
  <si>
    <t xml:space="preserve">    能源储备</t>
  </si>
  <si>
    <t xml:space="preserve">    粮油储备</t>
  </si>
  <si>
    <t xml:space="preserve">    重要商品储备</t>
  </si>
  <si>
    <t>二十、预备费</t>
  </si>
  <si>
    <t>二十一、其他支出</t>
  </si>
  <si>
    <t>二十二、债务付息支出</t>
  </si>
  <si>
    <t>二十三、债务发行费用支出</t>
  </si>
  <si>
    <t>注：其他支出负增长，主要是根据预算会计处理规定，2017年重新安排使用收回的财政存量资金时相应冲减“其他支出”科目支出。</t>
  </si>
  <si>
    <t>表四：2017年柳州市柳江区政府性基金收支决算总表</t>
  </si>
  <si>
    <t>2017年
年  初
预算数</t>
  </si>
  <si>
    <t>比上年
+、- %</t>
  </si>
  <si>
    <t>2017年调整预算数</t>
  </si>
  <si>
    <t>一、政府住房基金收入</t>
  </si>
  <si>
    <t>一、文化体育与传媒——国家电影事业发展专项资金及对应专项债务收入安排的支出</t>
  </si>
  <si>
    <t>二、国有土地使用权出让收入</t>
  </si>
  <si>
    <t>二、社会保障和就业</t>
  </si>
  <si>
    <t>三、国有土地收益基金收入</t>
  </si>
  <si>
    <t xml:space="preserve">      大中型水库移民后期扶持基金支出</t>
  </si>
  <si>
    <t>四、农业土地开发资金收入</t>
  </si>
  <si>
    <t xml:space="preserve">      小型水库移民扶助基金及对应专项债务收入安排的支出</t>
  </si>
  <si>
    <t>五、城市公用事业附加收入</t>
  </si>
  <si>
    <t>三、城乡社区事务</t>
  </si>
  <si>
    <t>六、新菜地开发基金收入</t>
  </si>
  <si>
    <t xml:space="preserve">      政府住房基金支出</t>
  </si>
  <si>
    <t>七、城市基础设施配套费收入</t>
  </si>
  <si>
    <t xml:space="preserve">      国有土地使用权出让收入及对应专项债务收入安排的支出</t>
  </si>
  <si>
    <t>八、港口建设费收入</t>
  </si>
  <si>
    <t xml:space="preserve">      城市公用事业附加及对应专项债务收入安排的支出</t>
  </si>
  <si>
    <t>九、散装水泥专项资金收入</t>
  </si>
  <si>
    <t xml:space="preserve">      国有土地收益基金及对应专项债务收入安排的支出</t>
  </si>
  <si>
    <t>十、新型墙体材料专项基金收入</t>
  </si>
  <si>
    <t xml:space="preserve">      农业土地开发资金及对应专项债务收入安排的支出</t>
  </si>
  <si>
    <t>十一、水土保持补偿费收入</t>
  </si>
  <si>
    <t xml:space="preserve">      城市基础设施配套费及对应专项债务收入安排的支出</t>
  </si>
  <si>
    <t>十二、污水处理费收入</t>
  </si>
  <si>
    <t xml:space="preserve">      新增建设用地土地有偿使用费及对应专项债务收入安排的支出</t>
  </si>
  <si>
    <t>十三、其他基金收入</t>
  </si>
  <si>
    <t xml:space="preserve">      污水处理费及对应专项债务收入安排的支出</t>
  </si>
  <si>
    <t>四、农林水事务</t>
  </si>
  <si>
    <t xml:space="preserve">      新菜地开发建设基金及对应专项债务收入安排的支出</t>
  </si>
  <si>
    <t xml:space="preserve">      国家重大水利工程建设基金及对应专项债务收入安排的支出</t>
  </si>
  <si>
    <t xml:space="preserve">      大中型水库库区基金及对应专项债务收入安排的支出</t>
  </si>
  <si>
    <t>五、交通运输——港口建设费及对应专项债务收入安排的支出</t>
  </si>
  <si>
    <t>六、资源勘探电力信息等事务</t>
  </si>
  <si>
    <t xml:space="preserve">      散装水泥专项资金及对应专项债务收入安排的支出</t>
  </si>
  <si>
    <t xml:space="preserve">      新型墙体材料专项基金及对应专项债务收入安排的支出</t>
  </si>
  <si>
    <t>七、商业服务业等事务——旅游发展基金支出</t>
  </si>
  <si>
    <t>八、其他支出</t>
  </si>
  <si>
    <t>九、债务付息支出</t>
  </si>
  <si>
    <t>十、债务发行费用支出</t>
  </si>
  <si>
    <t>本年基金收入合计</t>
  </si>
  <si>
    <t>本年基金支出合计</t>
  </si>
  <si>
    <t>转移性收入</t>
  </si>
  <si>
    <t>转移性支出</t>
  </si>
  <si>
    <t xml:space="preserve">   政府性基金上级补助收入</t>
  </si>
  <si>
    <t xml:space="preserve">   政府性基金上解支出</t>
  </si>
  <si>
    <t xml:space="preserve">    其中：国家电影事业发展专项资金收入</t>
  </si>
  <si>
    <t xml:space="preserve">   政府性基金补助支出</t>
  </si>
  <si>
    <t xml:space="preserve">          大中型水库移民后期扶持基金收入</t>
  </si>
  <si>
    <t xml:space="preserve">   转列一般公共预算的政府性基金</t>
  </si>
  <si>
    <t xml:space="preserve">          小型水库移民扶助基金收入</t>
  </si>
  <si>
    <t xml:space="preserve">   债务转贷支出</t>
  </si>
  <si>
    <t xml:space="preserve">          大中型水库库区基金收入</t>
  </si>
  <si>
    <t xml:space="preserve">   调出资金</t>
  </si>
  <si>
    <t xml:space="preserve">          国家重大水利工程建设基金收入</t>
  </si>
  <si>
    <t xml:space="preserve">   年终结余</t>
  </si>
  <si>
    <t xml:space="preserve">          国有土地使用权出让收入</t>
  </si>
  <si>
    <t xml:space="preserve">   债务还本支出</t>
  </si>
  <si>
    <t xml:space="preserve">          彩票公益金收入</t>
  </si>
  <si>
    <t xml:space="preserve">          新增建设用地有偿使用费收入</t>
  </si>
  <si>
    <t xml:space="preserve">          农业土地开发资金收入</t>
  </si>
  <si>
    <t xml:space="preserve">          旅游发展基金收入</t>
  </si>
  <si>
    <t xml:space="preserve">          其他政府性基金收入</t>
  </si>
  <si>
    <t xml:space="preserve">   债券转贷收入</t>
  </si>
  <si>
    <t xml:space="preserve">   政府性基金下级上解收入</t>
  </si>
  <si>
    <t xml:space="preserve">   上年结余收入</t>
  </si>
  <si>
    <t xml:space="preserve">   调入资金</t>
  </si>
  <si>
    <t>收入总计</t>
  </si>
  <si>
    <t>支出总计</t>
  </si>
  <si>
    <t>其中：当年基金总收入</t>
  </si>
  <si>
    <t>其中：当年基金总支出</t>
  </si>
  <si>
    <t>表五：2017年柳州市柳江区社会保险基金收支决算表</t>
  </si>
  <si>
    <t>预算科目</t>
  </si>
  <si>
    <t>2017年收入</t>
  </si>
  <si>
    <t>上年结余</t>
  </si>
  <si>
    <t>上级补助
收入</t>
  </si>
  <si>
    <t>2017年支出</t>
  </si>
  <si>
    <t>上解上级
支出</t>
  </si>
  <si>
    <t>年终结余</t>
  </si>
  <si>
    <t>年初
预算数</t>
  </si>
  <si>
    <t>决算数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</si>
  <si>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</si>
  <si>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</si>
  <si>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</si>
  <si>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</si>
  <si>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三、机关事业单位基本养老保险基金收入</t>
  </si>
  <si>
    <t>二、机关事业单位基本养老保险基金支出</t>
  </si>
  <si>
    <t>四、城镇职工基本医疗保险基金收入</t>
  </si>
  <si>
    <t>三、城镇职工基本医疗保险基金支出</t>
  </si>
  <si>
    <t>五、居民基本医疗保险基金收入</t>
  </si>
  <si>
    <t>四、居民基本医疗保险基金支出</t>
  </si>
  <si>
    <t>六、工伤保险基金收入</t>
  </si>
  <si>
    <t>五、工伤保险基金支出</t>
  </si>
  <si>
    <t>七、失业保险基金收入</t>
  </si>
  <si>
    <t>六、失业保险基金支出</t>
  </si>
  <si>
    <t>八、生育保险基金收入</t>
  </si>
  <si>
    <t>七、生育保险基金支出</t>
  </si>
  <si>
    <t>社会保险基金收入总计</t>
  </si>
  <si>
    <t>社会保险基金支出总计</t>
  </si>
  <si>
    <t>表六：2017年柳州市柳江区国有资本经营收支决算表</t>
  </si>
  <si>
    <t>2017年
初预算数</t>
  </si>
  <si>
    <t>2017年
调整预算数</t>
  </si>
  <si>
    <t>一、国有资本经营收入</t>
  </si>
  <si>
    <t>一、国有资本经营支出</t>
  </si>
  <si>
    <t>（一）利润收入</t>
  </si>
  <si>
    <t>（一）解决历史遗留问题及改革成本支出</t>
  </si>
  <si>
    <t xml:space="preserve">  房地产企业利润收入</t>
  </si>
  <si>
    <t>（二）国有企业资本金注入</t>
  </si>
  <si>
    <t xml:space="preserve">  其他国有资本经营预算企业利润收入</t>
  </si>
  <si>
    <t>（三）其他国有资本经营预算支出（款）</t>
  </si>
  <si>
    <t>（二）股利、股息收入</t>
  </si>
  <si>
    <t>二、调出资金</t>
  </si>
  <si>
    <t xml:space="preserve">  国有控股公司股利、股息收入</t>
  </si>
  <si>
    <t>三、年终结余</t>
  </si>
  <si>
    <t xml:space="preserve">  国有参股公司股利、股息收入</t>
  </si>
  <si>
    <t>（三）清算收入</t>
  </si>
  <si>
    <t xml:space="preserve">  国有独资企业清算收入</t>
  </si>
  <si>
    <t>（四）其他国有资本经营预算收入</t>
  </si>
  <si>
    <t>二、上年结余</t>
  </si>
  <si>
    <t>总      计</t>
  </si>
  <si>
    <t>其中：当年国有资本经营总收入</t>
  </si>
  <si>
    <t>其中：当年国有资本经营总支出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</si>
</sst>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7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18" borderId="0" xfId="0" applyFill="1" applyAlignment="1">
      <alignment horizontal="center" vertical="center" wrapText="1"/>
    </xf>
    <xf numFmtId="0" fontId="2" fillId="18" borderId="0" xfId="0" applyFont="1" applyFill="1" applyAlignment="1">
      <alignment vertical="center"/>
    </xf>
    <xf numFmtId="0" fontId="3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4" fillId="18" borderId="0" xfId="0" applyFont="1" applyFill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vertical="center"/>
    </xf>
    <xf numFmtId="3" fontId="6" fillId="18" borderId="10" xfId="0" applyNumberFormat="1" applyFont="1" applyFill="1" applyBorder="1" applyAlignment="1">
      <alignment vertical="center"/>
    </xf>
    <xf numFmtId="176" fontId="6" fillId="18" borderId="10" xfId="0" applyNumberFormat="1" applyFont="1" applyFill="1" applyBorder="1" applyAlignment="1">
      <alignment vertical="center"/>
    </xf>
    <xf numFmtId="0" fontId="5" fillId="18" borderId="10" xfId="0" applyFont="1" applyFill="1" applyBorder="1" applyAlignment="1">
      <alignment vertical="center"/>
    </xf>
    <xf numFmtId="3" fontId="5" fillId="18" borderId="10" xfId="0" applyNumberFormat="1" applyFont="1" applyFill="1" applyBorder="1" applyAlignment="1">
      <alignment vertical="center"/>
    </xf>
    <xf numFmtId="176" fontId="5" fillId="18" borderId="10" xfId="0" applyNumberFormat="1" applyFont="1" applyFill="1" applyBorder="1" applyAlignment="1">
      <alignment vertical="center"/>
    </xf>
    <xf numFmtId="176" fontId="0" fillId="18" borderId="0" xfId="0" applyNumberFormat="1" applyFill="1" applyAlignment="1">
      <alignment vertical="center"/>
    </xf>
    <xf numFmtId="0" fontId="0" fillId="18" borderId="0" xfId="0" applyFill="1" applyAlignment="1">
      <alignment horizontal="right" vertical="center"/>
    </xf>
    <xf numFmtId="0" fontId="0" fillId="18" borderId="0" xfId="0" applyFont="1" applyFill="1" applyAlignment="1">
      <alignment vertical="center" wrapText="1"/>
    </xf>
    <xf numFmtId="0" fontId="0" fillId="18" borderId="0" xfId="0" applyFont="1" applyFill="1" applyAlignment="1">
      <alignment horizontal="center" vertical="center" wrapText="1"/>
    </xf>
    <xf numFmtId="0" fontId="3" fillId="18" borderId="0" xfId="0" applyFont="1" applyFill="1" applyAlignment="1">
      <alignment vertical="center" wrapText="1"/>
    </xf>
    <xf numFmtId="0" fontId="2" fillId="18" borderId="0" xfId="0" applyFont="1" applyFill="1" applyAlignment="1">
      <alignment vertical="center" wrapText="1"/>
    </xf>
    <xf numFmtId="176" fontId="0" fillId="18" borderId="0" xfId="0" applyNumberFormat="1" applyFill="1" applyAlignment="1">
      <alignment horizontal="center" vertical="center"/>
    </xf>
    <xf numFmtId="0" fontId="5" fillId="18" borderId="11" xfId="0" applyFont="1" applyFill="1" applyBorder="1" applyAlignment="1">
      <alignment horizontal="center" vertical="center" wrapText="1"/>
    </xf>
    <xf numFmtId="176" fontId="5" fillId="18" borderId="12" xfId="0" applyNumberFormat="1" applyFont="1" applyFill="1" applyBorder="1" applyAlignment="1">
      <alignment horizontal="center" vertical="center" wrapText="1"/>
    </xf>
    <xf numFmtId="176" fontId="5" fillId="18" borderId="13" xfId="0" applyNumberFormat="1" applyFont="1" applyFill="1" applyBorder="1" applyAlignment="1">
      <alignment horizontal="center" vertical="center" wrapText="1"/>
    </xf>
    <xf numFmtId="176" fontId="5" fillId="18" borderId="11" xfId="0" applyNumberFormat="1" applyFont="1" applyFill="1" applyBorder="1" applyAlignment="1">
      <alignment horizontal="center" vertical="center"/>
    </xf>
    <xf numFmtId="176" fontId="5" fillId="18" borderId="11" xfId="0" applyNumberFormat="1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176" fontId="5" fillId="18" borderId="10" xfId="0" applyNumberFormat="1" applyFont="1" applyFill="1" applyBorder="1" applyAlignment="1">
      <alignment horizontal="center" vertical="center" wrapText="1"/>
    </xf>
    <xf numFmtId="176" fontId="5" fillId="18" borderId="14" xfId="0" applyNumberFormat="1" applyFont="1" applyFill="1" applyBorder="1" applyAlignment="1">
      <alignment horizontal="center" vertical="center"/>
    </xf>
    <xf numFmtId="176" fontId="5" fillId="18" borderId="14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vertical="center" wrapText="1"/>
    </xf>
    <xf numFmtId="3" fontId="5" fillId="18" borderId="10" xfId="0" applyNumberFormat="1" applyFont="1" applyFill="1" applyBorder="1" applyAlignment="1">
      <alignment vertical="center" wrapText="1"/>
    </xf>
    <xf numFmtId="176" fontId="5" fillId="18" borderId="10" xfId="0" applyNumberFormat="1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vertical="center" wrapText="1"/>
    </xf>
    <xf numFmtId="3" fontId="6" fillId="18" borderId="10" xfId="0" applyNumberFormat="1" applyFont="1" applyFill="1" applyBorder="1" applyAlignment="1">
      <alignment vertical="center" wrapText="1"/>
    </xf>
    <xf numFmtId="176" fontId="6" fillId="18" borderId="10" xfId="0" applyNumberFormat="1" applyFont="1" applyFill="1" applyBorder="1" applyAlignment="1">
      <alignment horizontal="left" vertical="center" wrapText="1"/>
    </xf>
    <xf numFmtId="176" fontId="6" fillId="18" borderId="10" xfId="0" applyNumberFormat="1" applyFont="1" applyFill="1" applyBorder="1" applyAlignment="1">
      <alignment horizontal="center" vertical="center" wrapText="1"/>
    </xf>
    <xf numFmtId="176" fontId="0" fillId="18" borderId="0" xfId="0" applyNumberFormat="1" applyFont="1" applyFill="1" applyAlignment="1">
      <alignment vertical="center" wrapText="1"/>
    </xf>
    <xf numFmtId="176" fontId="0" fillId="18" borderId="0" xfId="0" applyNumberFormat="1" applyFont="1" applyFill="1" applyAlignment="1">
      <alignment horizontal="center" vertical="center" wrapText="1"/>
    </xf>
    <xf numFmtId="176" fontId="3" fillId="18" borderId="0" xfId="0" applyNumberFormat="1" applyFont="1" applyFill="1" applyAlignment="1">
      <alignment vertical="center" wrapText="1"/>
    </xf>
    <xf numFmtId="176" fontId="2" fillId="18" borderId="0" xfId="0" applyNumberFormat="1" applyFont="1" applyFill="1" applyAlignment="1">
      <alignment vertical="center" wrapText="1"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vertical="center" wrapText="1"/>
    </xf>
    <xf numFmtId="177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left" vertical="center"/>
    </xf>
    <xf numFmtId="177" fontId="5" fillId="18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177" fontId="6" fillId="18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left" vertical="center" wrapText="1"/>
    </xf>
    <xf numFmtId="0" fontId="1" fillId="18" borderId="0" xfId="0" applyFont="1" applyFill="1" applyAlignment="1">
      <alignment horizontal="center" vertical="center" wrapText="1"/>
    </xf>
    <xf numFmtId="0" fontId="8" fillId="18" borderId="0" xfId="0" applyFont="1" applyFill="1" applyAlignment="1">
      <alignment vertical="center"/>
    </xf>
    <xf numFmtId="0" fontId="1" fillId="18" borderId="0" xfId="0" applyFont="1" applyFill="1" applyAlignment="1">
      <alignment vertical="center"/>
    </xf>
    <xf numFmtId="176" fontId="1" fillId="18" borderId="0" xfId="0" applyNumberFormat="1" applyFont="1" applyFill="1" applyAlignment="1">
      <alignment horizontal="center" vertical="center"/>
    </xf>
    <xf numFmtId="178" fontId="1" fillId="18" borderId="0" xfId="0" applyNumberFormat="1" applyFont="1" applyFill="1" applyAlignment="1">
      <alignment horizontal="center" vertical="center"/>
    </xf>
    <xf numFmtId="177" fontId="1" fillId="18" borderId="0" xfId="0" applyNumberFormat="1" applyFont="1" applyFill="1" applyAlignment="1">
      <alignment horizontal="center" vertical="center"/>
    </xf>
    <xf numFmtId="0" fontId="9" fillId="18" borderId="0" xfId="0" applyFont="1" applyFill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176" fontId="1" fillId="18" borderId="10" xfId="0" applyNumberFormat="1" applyFont="1" applyFill="1" applyBorder="1" applyAlignment="1">
      <alignment horizontal="center" vertical="center" wrapText="1"/>
    </xf>
    <xf numFmtId="178" fontId="1" fillId="18" borderId="10" xfId="0" applyNumberFormat="1" applyFont="1" applyFill="1" applyBorder="1" applyAlignment="1">
      <alignment horizontal="center" vertical="center" wrapText="1"/>
    </xf>
    <xf numFmtId="177" fontId="1" fillId="18" borderId="10" xfId="0" applyNumberFormat="1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vertical="center"/>
    </xf>
    <xf numFmtId="176" fontId="10" fillId="18" borderId="10" xfId="0" applyNumberFormat="1" applyFont="1" applyFill="1" applyBorder="1" applyAlignment="1">
      <alignment horizontal="center" vertical="center"/>
    </xf>
    <xf numFmtId="178" fontId="10" fillId="18" borderId="10" xfId="0" applyNumberFormat="1" applyFont="1" applyFill="1" applyBorder="1" applyAlignment="1">
      <alignment horizontal="center" vertical="center"/>
    </xf>
    <xf numFmtId="177" fontId="10" fillId="18" borderId="10" xfId="0" applyNumberFormat="1" applyFont="1" applyFill="1" applyBorder="1" applyAlignment="1">
      <alignment horizontal="center" vertical="center"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3" fontId="8" fillId="18" borderId="0" xfId="0" applyNumberFormat="1" applyFont="1" applyFill="1" applyAlignment="1">
      <alignment vertical="center"/>
    </xf>
    <xf numFmtId="0" fontId="0" fillId="18" borderId="0" xfId="0" applyFont="1" applyFill="1" applyAlignment="1">
      <alignment vertical="center"/>
    </xf>
    <xf numFmtId="176" fontId="0" fillId="18" borderId="0" xfId="0" applyNumberFormat="1" applyFont="1" applyFill="1" applyAlignment="1">
      <alignment horizontal="center" vertical="center"/>
    </xf>
    <xf numFmtId="177" fontId="0" fillId="18" borderId="0" xfId="0" applyNumberFormat="1" applyFont="1" applyFill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176" fontId="0" fillId="18" borderId="10" xfId="0" applyNumberFormat="1" applyFont="1" applyFill="1" applyBorder="1" applyAlignment="1">
      <alignment horizontal="center" vertical="center" wrapText="1"/>
    </xf>
    <xf numFmtId="177" fontId="0" fillId="18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vertical="center"/>
    </xf>
    <xf numFmtId="176" fontId="3" fillId="18" borderId="10" xfId="0" applyNumberFormat="1" applyFont="1" applyFill="1" applyBorder="1" applyAlignment="1">
      <alignment horizontal="center" vertical="center"/>
    </xf>
    <xf numFmtId="177" fontId="3" fillId="18" borderId="10" xfId="0" applyNumberFormat="1" applyFont="1" applyFill="1" applyBorder="1" applyAlignment="1">
      <alignment horizontal="center" vertical="center"/>
    </xf>
    <xf numFmtId="0" fontId="1" fillId="18" borderId="0" xfId="0" applyFont="1" applyFill="1" applyAlignment="1">
      <alignment vertical="center" wrapText="1"/>
    </xf>
    <xf numFmtId="176" fontId="1" fillId="18" borderId="0" xfId="0" applyNumberFormat="1" applyFont="1" applyFill="1" applyAlignment="1">
      <alignment horizontal="center" vertical="center" wrapText="1"/>
    </xf>
    <xf numFmtId="0" fontId="9" fillId="18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vertical="center" wrapText="1"/>
    </xf>
    <xf numFmtId="176" fontId="1" fillId="18" borderId="0" xfId="0" applyNumberFormat="1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vertical="center" wrapText="1"/>
    </xf>
    <xf numFmtId="176" fontId="10" fillId="18" borderId="10" xfId="0" applyNumberFormat="1" applyFont="1" applyFill="1" applyBorder="1" applyAlignment="1">
      <alignment horizontal="center" vertical="center" wrapText="1"/>
    </xf>
    <xf numFmtId="176" fontId="10" fillId="18" borderId="10" xfId="0" applyNumberFormat="1" applyFont="1" applyFill="1" applyBorder="1" applyAlignment="1">
      <alignment horizontal="left" vertical="center" wrapText="1"/>
    </xf>
    <xf numFmtId="176" fontId="10" fillId="18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3">
      <selection activeCell="A30" sqref="A30"/>
    </sheetView>
  </sheetViews>
  <sheetFormatPr defaultColWidth="9.00390625" defaultRowHeight="13.5"/>
  <cols>
    <col min="1" max="1" width="36.625" style="74" customWidth="1"/>
    <col min="2" max="4" width="11.50390625" style="75" customWidth="1"/>
    <col min="5" max="6" width="9.00390625" style="75" hidden="1" customWidth="1"/>
    <col min="7" max="7" width="30.00390625" style="75" customWidth="1"/>
    <col min="8" max="10" width="11.625" style="75" customWidth="1"/>
    <col min="11" max="11" width="9.00390625" style="74" hidden="1" customWidth="1"/>
    <col min="12" max="16384" width="9.00390625" style="74" customWidth="1"/>
  </cols>
  <sheetData>
    <row r="1" spans="1:11" ht="36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3.5" customHeight="1">
      <c r="A2" s="77"/>
      <c r="B2" s="78"/>
      <c r="C2" s="78"/>
      <c r="D2" s="78"/>
      <c r="E2" s="78"/>
      <c r="F2" s="78"/>
      <c r="G2" s="78"/>
      <c r="H2" s="78"/>
      <c r="I2" s="78"/>
      <c r="J2" s="78" t="s">
        <v>1</v>
      </c>
      <c r="K2" s="77"/>
    </row>
    <row r="3" spans="1:11" s="48" customFormat="1" ht="45" customHeight="1">
      <c r="A3" s="55" t="s">
        <v>2</v>
      </c>
      <c r="B3" s="56" t="s">
        <v>3</v>
      </c>
      <c r="C3" s="56" t="s">
        <v>4</v>
      </c>
      <c r="D3" s="56" t="s">
        <v>5</v>
      </c>
      <c r="E3" s="56" t="s">
        <v>6</v>
      </c>
      <c r="F3" s="56"/>
      <c r="G3" s="56" t="s">
        <v>2</v>
      </c>
      <c r="H3" s="56" t="s">
        <v>3</v>
      </c>
      <c r="I3" s="56" t="s">
        <v>4</v>
      </c>
      <c r="J3" s="56" t="s">
        <v>5</v>
      </c>
      <c r="K3" s="55"/>
    </row>
    <row r="4" spans="1:11" ht="21.75" customHeight="1">
      <c r="A4" s="79" t="s">
        <v>7</v>
      </c>
      <c r="B4" s="80">
        <v>86852</v>
      </c>
      <c r="C4" s="80">
        <v>96011</v>
      </c>
      <c r="D4" s="80">
        <v>103169</v>
      </c>
      <c r="E4" s="80">
        <f>100*(D4-B4)/B4</f>
        <v>18.787132132823654</v>
      </c>
      <c r="F4" s="80"/>
      <c r="G4" s="81" t="s">
        <v>8</v>
      </c>
      <c r="H4" s="80">
        <v>278354</v>
      </c>
      <c r="I4" s="80">
        <v>228147</v>
      </c>
      <c r="J4" s="80">
        <v>325486</v>
      </c>
      <c r="K4" s="79">
        <f>100*(J4-H4)/H4</f>
        <v>16.932395438901544</v>
      </c>
    </row>
    <row r="5" spans="1:11" ht="18" customHeight="1">
      <c r="A5" s="79" t="s">
        <v>9</v>
      </c>
      <c r="B5" s="80">
        <v>171257</v>
      </c>
      <c r="C5" s="80">
        <v>118885</v>
      </c>
      <c r="D5" s="80">
        <v>187495</v>
      </c>
      <c r="E5" s="80">
        <f aca="true" t="shared" si="0" ref="E5:E45">100*(D5-B5)/B5</f>
        <v>9.481656224271125</v>
      </c>
      <c r="F5" s="80"/>
      <c r="G5" s="81" t="s">
        <v>10</v>
      </c>
      <c r="H5" s="80">
        <v>2381</v>
      </c>
      <c r="I5" s="80">
        <v>2000</v>
      </c>
      <c r="J5" s="80">
        <v>2278</v>
      </c>
      <c r="K5" s="79">
        <f aca="true" t="shared" si="1" ref="K5:K45">100*(J5-H5)/H5</f>
        <v>-4.325913481730366</v>
      </c>
    </row>
    <row r="6" spans="1:11" ht="18" customHeight="1">
      <c r="A6" s="79" t="s">
        <v>11</v>
      </c>
      <c r="B6" s="80">
        <v>8932</v>
      </c>
      <c r="C6" s="80">
        <v>8729</v>
      </c>
      <c r="D6" s="80">
        <v>8778</v>
      </c>
      <c r="E6" s="80">
        <f t="shared" si="0"/>
        <v>-1.7241379310344827</v>
      </c>
      <c r="F6" s="80"/>
      <c r="G6" s="81" t="s">
        <v>12</v>
      </c>
      <c r="H6" s="80"/>
      <c r="I6" s="80"/>
      <c r="J6" s="80"/>
      <c r="K6" s="79" t="e">
        <f t="shared" si="1"/>
        <v>#DIV/0!</v>
      </c>
    </row>
    <row r="7" spans="1:11" ht="18" customHeight="1">
      <c r="A7" s="79" t="s">
        <v>13</v>
      </c>
      <c r="B7" s="80">
        <v>3547</v>
      </c>
      <c r="C7" s="80">
        <v>3344</v>
      </c>
      <c r="D7" s="80">
        <v>3393</v>
      </c>
      <c r="E7" s="80">
        <f t="shared" si="0"/>
        <v>-4.341697208908937</v>
      </c>
      <c r="F7" s="80"/>
      <c r="G7" s="81" t="s">
        <v>14</v>
      </c>
      <c r="H7" s="80">
        <v>154</v>
      </c>
      <c r="I7" s="80"/>
      <c r="J7" s="80"/>
      <c r="K7" s="79">
        <f t="shared" si="1"/>
        <v>-100</v>
      </c>
    </row>
    <row r="8" spans="1:11" ht="18" customHeight="1">
      <c r="A8" s="79" t="s">
        <v>15</v>
      </c>
      <c r="B8" s="80">
        <v>1157</v>
      </c>
      <c r="C8" s="80">
        <v>1157</v>
      </c>
      <c r="D8" s="80">
        <v>1157</v>
      </c>
      <c r="E8" s="80">
        <f t="shared" si="0"/>
        <v>0</v>
      </c>
      <c r="F8" s="80"/>
      <c r="G8" s="81" t="s">
        <v>16</v>
      </c>
      <c r="H8" s="80">
        <v>2227</v>
      </c>
      <c r="I8" s="80">
        <v>2000</v>
      </c>
      <c r="J8" s="80">
        <v>2278</v>
      </c>
      <c r="K8" s="79">
        <f t="shared" si="1"/>
        <v>2.2900763358778624</v>
      </c>
    </row>
    <row r="9" spans="1:11" ht="18" customHeight="1">
      <c r="A9" s="79" t="s">
        <v>17</v>
      </c>
      <c r="B9" s="80">
        <v>822</v>
      </c>
      <c r="C9" s="80">
        <v>822</v>
      </c>
      <c r="D9" s="80">
        <v>822</v>
      </c>
      <c r="E9" s="80">
        <f t="shared" si="0"/>
        <v>0</v>
      </c>
      <c r="F9" s="80"/>
      <c r="G9" s="81"/>
      <c r="H9" s="80"/>
      <c r="I9" s="80"/>
      <c r="J9" s="80"/>
      <c r="K9" s="79" t="e">
        <f t="shared" si="1"/>
        <v>#DIV/0!</v>
      </c>
    </row>
    <row r="10" spans="1:11" ht="18" customHeight="1">
      <c r="A10" s="79" t="s">
        <v>18</v>
      </c>
      <c r="B10" s="80">
        <v>3406</v>
      </c>
      <c r="C10" s="80">
        <v>3406</v>
      </c>
      <c r="D10" s="80">
        <v>3406</v>
      </c>
      <c r="E10" s="80">
        <f t="shared" si="0"/>
        <v>0</v>
      </c>
      <c r="F10" s="80"/>
      <c r="G10" s="81" t="s">
        <v>19</v>
      </c>
      <c r="H10" s="80"/>
      <c r="I10" s="80"/>
      <c r="J10" s="80"/>
      <c r="K10" s="79" t="e">
        <f t="shared" si="1"/>
        <v>#DIV/0!</v>
      </c>
    </row>
    <row r="11" spans="1:11" ht="18" customHeight="1">
      <c r="A11" s="79" t="s">
        <v>20</v>
      </c>
      <c r="B11" s="80">
        <v>104287</v>
      </c>
      <c r="C11" s="80">
        <v>45707</v>
      </c>
      <c r="D11" s="80">
        <v>111829</v>
      </c>
      <c r="E11" s="80">
        <f t="shared" si="0"/>
        <v>7.231965633300411</v>
      </c>
      <c r="F11" s="80"/>
      <c r="G11" s="81" t="s">
        <v>21</v>
      </c>
      <c r="H11" s="80"/>
      <c r="I11" s="80"/>
      <c r="J11" s="80"/>
      <c r="K11" s="79" t="e">
        <f t="shared" si="1"/>
        <v>#DIV/0!</v>
      </c>
    </row>
    <row r="12" spans="1:11" ht="18" customHeight="1">
      <c r="A12" s="79" t="s">
        <v>22</v>
      </c>
      <c r="B12" s="80">
        <v>1388</v>
      </c>
      <c r="C12" s="80"/>
      <c r="D12" s="80">
        <v>1388</v>
      </c>
      <c r="E12" s="80">
        <f t="shared" si="0"/>
        <v>0</v>
      </c>
      <c r="F12" s="80"/>
      <c r="G12" s="81" t="s">
        <v>23</v>
      </c>
      <c r="H12" s="80"/>
      <c r="I12" s="80"/>
      <c r="J12" s="80"/>
      <c r="K12" s="79" t="e">
        <f t="shared" si="1"/>
        <v>#DIV/0!</v>
      </c>
    </row>
    <row r="13" spans="1:11" ht="18" customHeight="1">
      <c r="A13" s="79" t="s">
        <v>24</v>
      </c>
      <c r="B13" s="80">
        <v>15056</v>
      </c>
      <c r="C13" s="80">
        <v>14847</v>
      </c>
      <c r="D13" s="80">
        <v>16901</v>
      </c>
      <c r="E13" s="80">
        <f t="shared" si="0"/>
        <v>12.254250797024442</v>
      </c>
      <c r="F13" s="80"/>
      <c r="G13" s="81" t="s">
        <v>25</v>
      </c>
      <c r="H13" s="80"/>
      <c r="I13" s="80"/>
      <c r="J13" s="80"/>
      <c r="K13" s="79" t="e">
        <f t="shared" si="1"/>
        <v>#DIV/0!</v>
      </c>
    </row>
    <row r="14" spans="1:11" ht="18" customHeight="1">
      <c r="A14" s="79" t="s">
        <v>26</v>
      </c>
      <c r="B14" s="80">
        <v>4692</v>
      </c>
      <c r="C14" s="80"/>
      <c r="D14" s="80"/>
      <c r="E14" s="80">
        <f t="shared" si="0"/>
        <v>-100</v>
      </c>
      <c r="F14" s="80"/>
      <c r="G14" s="81" t="s">
        <v>27</v>
      </c>
      <c r="H14" s="80"/>
      <c r="I14" s="80"/>
      <c r="J14" s="80"/>
      <c r="K14" s="79"/>
    </row>
    <row r="15" spans="1:11" ht="18" customHeight="1">
      <c r="A15" s="79" t="s">
        <v>28</v>
      </c>
      <c r="B15" s="80">
        <v>8733</v>
      </c>
      <c r="C15" s="80">
        <v>8377</v>
      </c>
      <c r="D15" s="80">
        <v>10296</v>
      </c>
      <c r="E15" s="80">
        <f t="shared" si="0"/>
        <v>17.897629680522158</v>
      </c>
      <c r="F15" s="80"/>
      <c r="G15" s="81" t="s">
        <v>29</v>
      </c>
      <c r="H15" s="80"/>
      <c r="I15" s="80"/>
      <c r="J15" s="80"/>
      <c r="K15" s="79" t="e">
        <f t="shared" si="1"/>
        <v>#DIV/0!</v>
      </c>
    </row>
    <row r="16" spans="1:11" ht="18" customHeight="1">
      <c r="A16" s="79" t="s">
        <v>30</v>
      </c>
      <c r="B16" s="80">
        <v>19317</v>
      </c>
      <c r="C16" s="80">
        <v>1388</v>
      </c>
      <c r="D16" s="80">
        <v>20539</v>
      </c>
      <c r="E16" s="80">
        <f t="shared" si="0"/>
        <v>6.326034063260341</v>
      </c>
      <c r="F16" s="80"/>
      <c r="G16" s="81" t="s">
        <v>31</v>
      </c>
      <c r="H16" s="80"/>
      <c r="I16" s="80"/>
      <c r="J16" s="80"/>
      <c r="K16" s="79" t="e">
        <f t="shared" si="1"/>
        <v>#DIV/0!</v>
      </c>
    </row>
    <row r="17" spans="1:11" ht="18" customHeight="1">
      <c r="A17" s="79" t="s">
        <v>32</v>
      </c>
      <c r="B17" s="80">
        <v>500</v>
      </c>
      <c r="C17" s="80"/>
      <c r="D17" s="80">
        <v>499</v>
      </c>
      <c r="E17" s="80">
        <f t="shared" si="0"/>
        <v>-0.2</v>
      </c>
      <c r="F17" s="80"/>
      <c r="G17" s="81" t="s">
        <v>33</v>
      </c>
      <c r="H17" s="80"/>
      <c r="I17" s="80"/>
      <c r="J17" s="80"/>
      <c r="K17" s="79" t="e">
        <f t="shared" si="1"/>
        <v>#DIV/0!</v>
      </c>
    </row>
    <row r="18" spans="1:11" ht="18" customHeight="1">
      <c r="A18" s="79" t="s">
        <v>34</v>
      </c>
      <c r="B18" s="80">
        <v>1935</v>
      </c>
      <c r="C18" s="80"/>
      <c r="D18" s="80">
        <v>2047</v>
      </c>
      <c r="E18" s="80">
        <f t="shared" si="0"/>
        <v>5.7881136950904395</v>
      </c>
      <c r="F18" s="80"/>
      <c r="G18" s="81" t="s">
        <v>35</v>
      </c>
      <c r="H18" s="80"/>
      <c r="I18" s="80"/>
      <c r="J18" s="80"/>
      <c r="K18" s="79" t="e">
        <f t="shared" si="1"/>
        <v>#DIV/0!</v>
      </c>
    </row>
    <row r="19" spans="1:11" ht="18" customHeight="1">
      <c r="A19" s="79" t="s">
        <v>36</v>
      </c>
      <c r="B19" s="80">
        <v>8653</v>
      </c>
      <c r="C19" s="80"/>
      <c r="D19" s="80">
        <v>8690</v>
      </c>
      <c r="E19" s="80">
        <f t="shared" si="0"/>
        <v>0.4275973650756963</v>
      </c>
      <c r="F19" s="80"/>
      <c r="G19" s="81" t="s">
        <v>37</v>
      </c>
      <c r="H19" s="80"/>
      <c r="I19" s="80"/>
      <c r="J19" s="80"/>
      <c r="K19" s="79" t="e">
        <f t="shared" si="1"/>
        <v>#DIV/0!</v>
      </c>
    </row>
    <row r="20" spans="1:11" ht="18" customHeight="1">
      <c r="A20" s="79" t="s">
        <v>38</v>
      </c>
      <c r="B20" s="80">
        <v>6752</v>
      </c>
      <c r="C20" s="80"/>
      <c r="D20" s="80">
        <v>7173</v>
      </c>
      <c r="E20" s="80">
        <f t="shared" si="0"/>
        <v>6.235189573459715</v>
      </c>
      <c r="F20" s="80"/>
      <c r="G20" s="81" t="s">
        <v>39</v>
      </c>
      <c r="H20" s="80"/>
      <c r="I20" s="80"/>
      <c r="J20" s="80"/>
      <c r="K20" s="79" t="e">
        <f t="shared" si="1"/>
        <v>#DIV/0!</v>
      </c>
    </row>
    <row r="21" spans="1:11" ht="18" customHeight="1">
      <c r="A21" s="79" t="s">
        <v>40</v>
      </c>
      <c r="B21" s="80">
        <v>17957</v>
      </c>
      <c r="C21" s="80"/>
      <c r="D21" s="80">
        <v>19296</v>
      </c>
      <c r="E21" s="80">
        <f t="shared" si="0"/>
        <v>7.4567021217352565</v>
      </c>
      <c r="F21" s="80"/>
      <c r="G21" s="81" t="s">
        <v>41</v>
      </c>
      <c r="H21" s="80"/>
      <c r="I21" s="80"/>
      <c r="J21" s="80"/>
      <c r="K21" s="79" t="e">
        <f t="shared" si="1"/>
        <v>#DIV/0!</v>
      </c>
    </row>
    <row r="22" spans="1:11" ht="18" customHeight="1">
      <c r="A22" s="79" t="s">
        <v>42</v>
      </c>
      <c r="B22" s="80">
        <v>2896</v>
      </c>
      <c r="C22" s="80">
        <v>4080</v>
      </c>
      <c r="D22" s="80">
        <v>3610</v>
      </c>
      <c r="E22" s="80">
        <f t="shared" si="0"/>
        <v>24.654696132596683</v>
      </c>
      <c r="F22" s="80"/>
      <c r="G22" s="81" t="s">
        <v>43</v>
      </c>
      <c r="H22" s="80"/>
      <c r="I22" s="80"/>
      <c r="J22" s="80"/>
      <c r="K22" s="79" t="e">
        <f t="shared" si="1"/>
        <v>#DIV/0!</v>
      </c>
    </row>
    <row r="23" spans="1:11" ht="18" customHeight="1">
      <c r="A23" s="79" t="s">
        <v>44</v>
      </c>
      <c r="B23" s="80"/>
      <c r="C23" s="80"/>
      <c r="D23" s="80"/>
      <c r="E23" s="80" t="e">
        <f t="shared" si="0"/>
        <v>#DIV/0!</v>
      </c>
      <c r="F23" s="80"/>
      <c r="H23" s="80"/>
      <c r="I23" s="80"/>
      <c r="J23" s="80"/>
      <c r="K23" s="79" t="e">
        <f t="shared" si="1"/>
        <v>#DIV/0!</v>
      </c>
    </row>
    <row r="24" spans="1:11" ht="18" customHeight="1">
      <c r="A24" s="79" t="s">
        <v>45</v>
      </c>
      <c r="B24" s="80"/>
      <c r="C24" s="80"/>
      <c r="D24" s="80"/>
      <c r="E24" s="80" t="e">
        <f t="shared" si="0"/>
        <v>#DIV/0!</v>
      </c>
      <c r="F24" s="80"/>
      <c r="G24" s="81"/>
      <c r="H24" s="80"/>
      <c r="I24" s="80"/>
      <c r="J24" s="80"/>
      <c r="K24" s="79" t="e">
        <f t="shared" si="1"/>
        <v>#DIV/0!</v>
      </c>
    </row>
    <row r="25" spans="1:11" ht="18" customHeight="1">
      <c r="A25" s="79" t="s">
        <v>46</v>
      </c>
      <c r="B25" s="80">
        <v>14853</v>
      </c>
      <c r="C25" s="80">
        <f>7572+3263</f>
        <v>10835</v>
      </c>
      <c r="D25" s="80">
        <v>14853</v>
      </c>
      <c r="E25" s="80">
        <f t="shared" si="0"/>
        <v>0</v>
      </c>
      <c r="F25" s="80"/>
      <c r="G25" s="81"/>
      <c r="H25" s="80"/>
      <c r="I25" s="80"/>
      <c r="J25" s="80"/>
      <c r="K25" s="79" t="e">
        <f t="shared" si="1"/>
        <v>#DIV/0!</v>
      </c>
    </row>
    <row r="26" spans="1:11" ht="18" customHeight="1">
      <c r="A26" s="79" t="s">
        <v>47</v>
      </c>
      <c r="B26" s="80"/>
      <c r="C26" s="80"/>
      <c r="D26" s="80">
        <v>598</v>
      </c>
      <c r="E26" s="80" t="e">
        <f t="shared" si="0"/>
        <v>#DIV/0!</v>
      </c>
      <c r="F26" s="80"/>
      <c r="G26" s="81"/>
      <c r="H26" s="80"/>
      <c r="I26" s="80"/>
      <c r="J26" s="80"/>
      <c r="K26" s="79" t="e">
        <f t="shared" si="1"/>
        <v>#DIV/0!</v>
      </c>
    </row>
    <row r="27" spans="1:11" ht="18" customHeight="1">
      <c r="A27" s="79" t="s">
        <v>48</v>
      </c>
      <c r="B27" s="80"/>
      <c r="C27" s="80">
        <v>2120</v>
      </c>
      <c r="D27" s="80">
        <v>2620</v>
      </c>
      <c r="E27" s="80" t="e">
        <f t="shared" si="0"/>
        <v>#DIV/0!</v>
      </c>
      <c r="F27" s="80"/>
      <c r="G27" s="81"/>
      <c r="H27" s="80"/>
      <c r="I27" s="80"/>
      <c r="J27" s="80"/>
      <c r="K27" s="79" t="e">
        <f t="shared" si="1"/>
        <v>#DIV/0!</v>
      </c>
    </row>
    <row r="28" spans="1:11" ht="18" customHeight="1">
      <c r="A28" s="79" t="s">
        <v>49</v>
      </c>
      <c r="B28" s="80"/>
      <c r="C28" s="80"/>
      <c r="D28" s="80"/>
      <c r="E28" s="80" t="e">
        <f t="shared" si="0"/>
        <v>#DIV/0!</v>
      </c>
      <c r="F28" s="80"/>
      <c r="G28" s="81"/>
      <c r="H28" s="80"/>
      <c r="I28" s="80"/>
      <c r="J28" s="80"/>
      <c r="K28" s="79" t="e">
        <f t="shared" si="1"/>
        <v>#DIV/0!</v>
      </c>
    </row>
    <row r="29" spans="1:11" ht="18" customHeight="1">
      <c r="A29" s="79" t="s">
        <v>50</v>
      </c>
      <c r="B29" s="80"/>
      <c r="C29" s="80"/>
      <c r="D29" s="80">
        <v>2578</v>
      </c>
      <c r="E29" s="80" t="e">
        <f t="shared" si="0"/>
        <v>#DIV/0!</v>
      </c>
      <c r="F29" s="80"/>
      <c r="G29" s="81"/>
      <c r="H29" s="80"/>
      <c r="I29" s="80"/>
      <c r="J29" s="80"/>
      <c r="K29" s="79" t="e">
        <f t="shared" si="1"/>
        <v>#DIV/0!</v>
      </c>
    </row>
    <row r="30" spans="1:11" ht="18" customHeight="1">
      <c r="A30" s="79" t="s">
        <v>51</v>
      </c>
      <c r="B30" s="80">
        <v>1555</v>
      </c>
      <c r="C30" s="80">
        <v>4060</v>
      </c>
      <c r="D30" s="80">
        <v>741</v>
      </c>
      <c r="E30" s="80">
        <f t="shared" si="0"/>
        <v>-52.347266881028936</v>
      </c>
      <c r="F30" s="80"/>
      <c r="G30" s="81"/>
      <c r="H30" s="80"/>
      <c r="I30" s="80"/>
      <c r="J30" s="80"/>
      <c r="K30" s="79" t="e">
        <f t="shared" si="1"/>
        <v>#DIV/0!</v>
      </c>
    </row>
    <row r="31" spans="1:11" ht="18" customHeight="1">
      <c r="A31" s="79" t="s">
        <v>52</v>
      </c>
      <c r="B31" s="80">
        <v>58038</v>
      </c>
      <c r="C31" s="80">
        <f>SUM(C32:C33)</f>
        <v>64449</v>
      </c>
      <c r="D31" s="80">
        <v>66888</v>
      </c>
      <c r="E31" s="80">
        <f t="shared" si="0"/>
        <v>15.248630207794893</v>
      </c>
      <c r="F31" s="80"/>
      <c r="G31" s="81"/>
      <c r="H31" s="80"/>
      <c r="I31" s="80"/>
      <c r="J31" s="80"/>
      <c r="K31" s="79" t="e">
        <f t="shared" si="1"/>
        <v>#DIV/0!</v>
      </c>
    </row>
    <row r="32" spans="1:11" ht="18" customHeight="1">
      <c r="A32" s="79" t="s">
        <v>53</v>
      </c>
      <c r="B32" s="80">
        <v>58038</v>
      </c>
      <c r="C32" s="80">
        <v>64449</v>
      </c>
      <c r="D32" s="80">
        <v>66888</v>
      </c>
      <c r="E32" s="80">
        <f t="shared" si="0"/>
        <v>15.248630207794893</v>
      </c>
      <c r="F32" s="80"/>
      <c r="G32" s="81"/>
      <c r="H32" s="80"/>
      <c r="I32" s="80"/>
      <c r="J32" s="80"/>
      <c r="K32" s="79" t="e">
        <f t="shared" si="1"/>
        <v>#DIV/0!</v>
      </c>
    </row>
    <row r="33" spans="1:11" ht="18" customHeight="1">
      <c r="A33" s="79" t="s">
        <v>54</v>
      </c>
      <c r="B33" s="80"/>
      <c r="C33" s="80"/>
      <c r="D33" s="80"/>
      <c r="E33" s="80" t="e">
        <f t="shared" si="0"/>
        <v>#DIV/0!</v>
      </c>
      <c r="F33" s="80"/>
      <c r="G33" s="81"/>
      <c r="H33" s="80"/>
      <c r="I33" s="80"/>
      <c r="J33" s="80"/>
      <c r="K33" s="79" t="e">
        <f t="shared" si="1"/>
        <v>#DIV/0!</v>
      </c>
    </row>
    <row r="34" spans="1:11" ht="18" customHeight="1">
      <c r="A34" s="79" t="s">
        <v>55</v>
      </c>
      <c r="B34" s="80">
        <v>23878</v>
      </c>
      <c r="C34" s="80">
        <v>5000</v>
      </c>
      <c r="D34" s="80">
        <v>31448</v>
      </c>
      <c r="E34" s="80">
        <f t="shared" si="0"/>
        <v>31.702822681966666</v>
      </c>
      <c r="F34" s="80"/>
      <c r="G34" s="81"/>
      <c r="H34" s="80"/>
      <c r="I34" s="80"/>
      <c r="J34" s="80"/>
      <c r="K34" s="79" t="e">
        <f t="shared" si="1"/>
        <v>#DIV/0!</v>
      </c>
    </row>
    <row r="35" spans="1:11" ht="18" customHeight="1">
      <c r="A35" s="79" t="s">
        <v>56</v>
      </c>
      <c r="B35" s="80"/>
      <c r="C35" s="80"/>
      <c r="D35" s="80"/>
      <c r="E35" s="80" t="e">
        <f t="shared" si="0"/>
        <v>#DIV/0!</v>
      </c>
      <c r="F35" s="80"/>
      <c r="G35" s="81" t="s">
        <v>57</v>
      </c>
      <c r="H35" s="80">
        <v>4778</v>
      </c>
      <c r="I35" s="80"/>
      <c r="J35" s="80">
        <v>4148</v>
      </c>
      <c r="K35" s="79">
        <f t="shared" si="1"/>
        <v>-13.185433235663458</v>
      </c>
    </row>
    <row r="36" spans="1:11" ht="18" customHeight="1">
      <c r="A36" s="79" t="s">
        <v>58</v>
      </c>
      <c r="B36" s="80"/>
      <c r="C36" s="80"/>
      <c r="D36" s="80"/>
      <c r="E36" s="80" t="e">
        <f t="shared" si="0"/>
        <v>#DIV/0!</v>
      </c>
      <c r="F36" s="80"/>
      <c r="G36" s="81" t="s">
        <v>59</v>
      </c>
      <c r="H36" s="80"/>
      <c r="I36" s="80"/>
      <c r="J36" s="80"/>
      <c r="K36" s="79" t="e">
        <f t="shared" si="1"/>
        <v>#DIV/0!</v>
      </c>
    </row>
    <row r="37" spans="1:11" ht="18" customHeight="1">
      <c r="A37" s="79" t="s">
        <v>60</v>
      </c>
      <c r="B37" s="80"/>
      <c r="C37" s="80"/>
      <c r="D37" s="80"/>
      <c r="E37" s="80" t="e">
        <f t="shared" si="0"/>
        <v>#DIV/0!</v>
      </c>
      <c r="F37" s="80"/>
      <c r="G37" s="81" t="s">
        <v>61</v>
      </c>
      <c r="H37" s="80"/>
      <c r="I37" s="80"/>
      <c r="J37" s="80"/>
      <c r="K37" s="79" t="e">
        <f t="shared" si="1"/>
        <v>#DIV/0!</v>
      </c>
    </row>
    <row r="38" spans="1:11" ht="18" customHeight="1">
      <c r="A38" s="79" t="s">
        <v>62</v>
      </c>
      <c r="B38" s="80"/>
      <c r="C38" s="80"/>
      <c r="D38" s="80"/>
      <c r="E38" s="80" t="e">
        <f t="shared" si="0"/>
        <v>#DIV/0!</v>
      </c>
      <c r="F38" s="80"/>
      <c r="G38" s="81" t="s">
        <v>63</v>
      </c>
      <c r="H38" s="80">
        <v>1345</v>
      </c>
      <c r="I38" s="80"/>
      <c r="J38" s="80">
        <v>17717</v>
      </c>
      <c r="K38" s="79">
        <f t="shared" si="1"/>
        <v>1217.2490706319702</v>
      </c>
    </row>
    <row r="39" spans="1:11" ht="18" customHeight="1">
      <c r="A39" s="79" t="s">
        <v>64</v>
      </c>
      <c r="B39" s="80"/>
      <c r="C39" s="80"/>
      <c r="D39" s="80"/>
      <c r="E39" s="80" t="e">
        <f t="shared" si="0"/>
        <v>#DIV/0!</v>
      </c>
      <c r="F39" s="80"/>
      <c r="G39" s="81" t="s">
        <v>65</v>
      </c>
      <c r="H39" s="80"/>
      <c r="I39" s="80"/>
      <c r="J39" s="80"/>
      <c r="K39" s="79" t="e">
        <f t="shared" si="1"/>
        <v>#DIV/0!</v>
      </c>
    </row>
    <row r="40" spans="1:11" ht="18" customHeight="1">
      <c r="A40" s="79" t="s">
        <v>66</v>
      </c>
      <c r="B40" s="80">
        <v>10484</v>
      </c>
      <c r="C40" s="80">
        <v>9206</v>
      </c>
      <c r="D40" s="80">
        <v>8469</v>
      </c>
      <c r="E40" s="80">
        <f t="shared" si="0"/>
        <v>-19.219763449065244</v>
      </c>
      <c r="F40" s="80"/>
      <c r="G40" s="81" t="s">
        <v>67</v>
      </c>
      <c r="H40" s="80">
        <v>8469</v>
      </c>
      <c r="I40" s="80"/>
      <c r="J40" s="80">
        <v>6297</v>
      </c>
      <c r="K40" s="79">
        <f t="shared" si="1"/>
        <v>-25.646475380800567</v>
      </c>
    </row>
    <row r="41" spans="1:11" ht="18" customHeight="1">
      <c r="A41" s="79" t="s">
        <v>68</v>
      </c>
      <c r="B41" s="80">
        <v>2856</v>
      </c>
      <c r="C41" s="80">
        <v>1045</v>
      </c>
      <c r="D41" s="80">
        <v>1345</v>
      </c>
      <c r="E41" s="80">
        <f t="shared" si="0"/>
        <v>-52.906162464986</v>
      </c>
      <c r="F41" s="80"/>
      <c r="G41" s="81" t="s">
        <v>69</v>
      </c>
      <c r="H41" s="80">
        <v>8469</v>
      </c>
      <c r="I41" s="80"/>
      <c r="J41" s="80">
        <v>6297</v>
      </c>
      <c r="K41" s="79">
        <f t="shared" si="1"/>
        <v>-25.646475380800567</v>
      </c>
    </row>
    <row r="42" spans="1:11" ht="18" customHeight="1">
      <c r="A42" s="79" t="s">
        <v>70</v>
      </c>
      <c r="B42" s="80"/>
      <c r="C42" s="80"/>
      <c r="D42" s="80">
        <v>24000</v>
      </c>
      <c r="E42" s="80" t="e">
        <f t="shared" si="0"/>
        <v>#DIV/0!</v>
      </c>
      <c r="F42" s="80"/>
      <c r="G42" s="81" t="s">
        <v>71</v>
      </c>
      <c r="H42" s="80"/>
      <c r="I42" s="80"/>
      <c r="J42" s="80"/>
      <c r="K42" s="79" t="e">
        <f t="shared" si="1"/>
        <v>#DIV/0!</v>
      </c>
    </row>
    <row r="43" spans="1:11" ht="18" customHeight="1">
      <c r="A43" s="79" t="s">
        <v>72</v>
      </c>
      <c r="B43" s="80"/>
      <c r="C43" s="80"/>
      <c r="D43" s="80"/>
      <c r="E43" s="80" t="e">
        <f t="shared" si="0"/>
        <v>#DIV/0!</v>
      </c>
      <c r="F43" s="80"/>
      <c r="G43" s="80"/>
      <c r="H43" s="80"/>
      <c r="I43" s="80"/>
      <c r="J43" s="80"/>
      <c r="K43" s="79" t="e">
        <f t="shared" si="1"/>
        <v>#DIV/0!</v>
      </c>
    </row>
    <row r="44" spans="1:11" ht="18" customHeight="1">
      <c r="A44" s="79" t="s">
        <v>73</v>
      </c>
      <c r="B44" s="80">
        <v>295327</v>
      </c>
      <c r="C44" s="80">
        <f>SUM(C4,C5,C34,C35,C40,C41,C42)</f>
        <v>230147</v>
      </c>
      <c r="D44" s="80">
        <f>SUM(D4,D5,D34,D35,D40,D41,D42)</f>
        <v>355926</v>
      </c>
      <c r="E44" s="80">
        <f t="shared" si="0"/>
        <v>20.519288788360022</v>
      </c>
      <c r="F44" s="80"/>
      <c r="G44" s="82" t="s">
        <v>74</v>
      </c>
      <c r="H44" s="80">
        <v>295327</v>
      </c>
      <c r="I44" s="80">
        <v>230147</v>
      </c>
      <c r="J44" s="80">
        <v>355926</v>
      </c>
      <c r="K44" s="79">
        <f t="shared" si="1"/>
        <v>20.519288788360022</v>
      </c>
    </row>
    <row r="45" spans="1:11" ht="18" customHeight="1">
      <c r="A45" s="79" t="s">
        <v>75</v>
      </c>
      <c r="B45" s="80">
        <f>B44-B40</f>
        <v>284843</v>
      </c>
      <c r="C45" s="80">
        <f>C44-C40</f>
        <v>220941</v>
      </c>
      <c r="D45" s="80">
        <f>D44-D40</f>
        <v>347457</v>
      </c>
      <c r="E45" s="80">
        <f t="shared" si="0"/>
        <v>21.98193390745077</v>
      </c>
      <c r="F45" s="80"/>
      <c r="G45" s="81" t="s">
        <v>76</v>
      </c>
      <c r="H45" s="80">
        <f>H44-H40</f>
        <v>286858</v>
      </c>
      <c r="I45" s="80">
        <f>I44-I40</f>
        <v>230147</v>
      </c>
      <c r="J45" s="80">
        <f>J44-J40</f>
        <v>349629</v>
      </c>
      <c r="K45" s="79">
        <f t="shared" si="1"/>
        <v>21.88225533190638</v>
      </c>
    </row>
  </sheetData>
  <sheetProtection/>
  <mergeCells count="1">
    <mergeCell ref="A1:K1"/>
  </mergeCells>
  <printOptions/>
  <pageMargins left="0.6299212598425197" right="0.5905511811023623" top="0.45" bottom="0.44" header="0.5118110236220472" footer="0.5118110236220472"/>
  <pageSetup firstPageNumber="2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tabSelected="1" workbookViewId="0" topLeftCell="A1">
      <pane xSplit="1" ySplit="3" topLeftCell="B22" activePane="bottomRight" state="frozen"/>
      <selection pane="bottomRight" activeCell="A1" sqref="A1:IV16384"/>
    </sheetView>
  </sheetViews>
  <sheetFormatPr defaultColWidth="9.00390625" defaultRowHeight="13.5"/>
  <cols>
    <col min="1" max="1" width="50.875" style="4" customWidth="1"/>
    <col min="2" max="4" width="19.50390625" style="19" customWidth="1"/>
    <col min="5" max="5" width="19.50390625" style="42" customWidth="1"/>
    <col min="6" max="16384" width="9.00390625" style="4" customWidth="1"/>
  </cols>
  <sheetData>
    <row r="1" spans="1:5" ht="36" customHeight="1">
      <c r="A1" s="5" t="s">
        <v>77</v>
      </c>
      <c r="B1" s="5"/>
      <c r="C1" s="5"/>
      <c r="D1" s="5"/>
      <c r="E1" s="5"/>
    </row>
    <row r="2" spans="1:5" ht="13.5" customHeight="1">
      <c r="A2" s="65"/>
      <c r="B2" s="66"/>
      <c r="C2" s="66"/>
      <c r="D2" s="66"/>
      <c r="E2" s="67" t="s">
        <v>1</v>
      </c>
    </row>
    <row r="3" spans="1:5" s="1" customFormat="1" ht="33.75" customHeight="1">
      <c r="A3" s="68" t="s">
        <v>2</v>
      </c>
      <c r="B3" s="69" t="s">
        <v>78</v>
      </c>
      <c r="C3" s="69" t="s">
        <v>4</v>
      </c>
      <c r="D3" s="69" t="s">
        <v>79</v>
      </c>
      <c r="E3" s="70" t="s">
        <v>80</v>
      </c>
    </row>
    <row r="4" spans="1:5" ht="18" customHeight="1">
      <c r="A4" s="71" t="s">
        <v>81</v>
      </c>
      <c r="B4" s="72">
        <v>86852</v>
      </c>
      <c r="C4" s="72">
        <v>96011</v>
      </c>
      <c r="D4" s="72">
        <v>103169</v>
      </c>
      <c r="E4" s="73">
        <f>IF(OR(B4=0,B4=""),"",(D4-B4)/B4*100)</f>
        <v>18.787132132823654</v>
      </c>
    </row>
    <row r="5" spans="1:5" ht="18" customHeight="1">
      <c r="A5" s="71" t="s">
        <v>82</v>
      </c>
      <c r="B5" s="72">
        <v>62209</v>
      </c>
      <c r="C5" s="72">
        <v>73911</v>
      </c>
      <c r="D5" s="72">
        <v>79718</v>
      </c>
      <c r="E5" s="73">
        <f aca="true" t="shared" si="0" ref="E5:E66">IF(OR(B5=0,B5=""),"",(D5-B5)/B5*100)</f>
        <v>28.145445192817757</v>
      </c>
    </row>
    <row r="6" spans="1:5" ht="18" customHeight="1">
      <c r="A6" s="71" t="s">
        <v>83</v>
      </c>
      <c r="B6" s="72">
        <v>24469</v>
      </c>
      <c r="C6" s="72">
        <v>31881</v>
      </c>
      <c r="D6" s="72">
        <v>31273</v>
      </c>
      <c r="E6" s="73">
        <f t="shared" si="0"/>
        <v>27.806612448404106</v>
      </c>
    </row>
    <row r="7" spans="1:5" ht="18" customHeight="1">
      <c r="A7" s="71" t="s">
        <v>84</v>
      </c>
      <c r="B7" s="72">
        <v>1517</v>
      </c>
      <c r="C7" s="72"/>
      <c r="D7" s="72">
        <v>2033</v>
      </c>
      <c r="E7" s="73">
        <f t="shared" si="0"/>
        <v>34.01450230718523</v>
      </c>
    </row>
    <row r="8" spans="1:5" ht="18" customHeight="1">
      <c r="A8" s="71" t="s">
        <v>85</v>
      </c>
      <c r="B8" s="72">
        <v>36</v>
      </c>
      <c r="C8" s="72"/>
      <c r="D8" s="72">
        <v>9</v>
      </c>
      <c r="E8" s="73">
        <f t="shared" si="0"/>
        <v>-75</v>
      </c>
    </row>
    <row r="9" spans="1:5" ht="18" customHeight="1">
      <c r="A9" s="71" t="s">
        <v>86</v>
      </c>
      <c r="B9" s="72">
        <v>10783</v>
      </c>
      <c r="C9" s="72"/>
      <c r="D9" s="72">
        <v>13785</v>
      </c>
      <c r="E9" s="73">
        <f t="shared" si="0"/>
        <v>27.840118705369566</v>
      </c>
    </row>
    <row r="10" spans="1:5" ht="18" customHeight="1">
      <c r="A10" s="71" t="s">
        <v>87</v>
      </c>
      <c r="B10" s="72">
        <v>57</v>
      </c>
      <c r="C10" s="72"/>
      <c r="D10" s="72">
        <v>54</v>
      </c>
      <c r="E10" s="73">
        <f t="shared" si="0"/>
        <v>-5.263157894736842</v>
      </c>
    </row>
    <row r="11" spans="1:5" ht="18" customHeight="1">
      <c r="A11" s="71" t="s">
        <v>88</v>
      </c>
      <c r="B11" s="72">
        <v>5608</v>
      </c>
      <c r="C11" s="72"/>
      <c r="D11" s="72">
        <v>6110</v>
      </c>
      <c r="E11" s="73">
        <f t="shared" si="0"/>
        <v>8.951497860199714</v>
      </c>
    </row>
    <row r="12" spans="1:5" ht="18" customHeight="1">
      <c r="A12" s="71" t="s">
        <v>89</v>
      </c>
      <c r="B12" s="72">
        <v>302</v>
      </c>
      <c r="C12" s="72"/>
      <c r="D12" s="72">
        <v>512</v>
      </c>
      <c r="E12" s="73">
        <f t="shared" si="0"/>
        <v>69.5364238410596</v>
      </c>
    </row>
    <row r="13" spans="1:5" ht="18" customHeight="1">
      <c r="A13" s="71" t="s">
        <v>90</v>
      </c>
      <c r="B13" s="72">
        <v>53</v>
      </c>
      <c r="C13" s="72"/>
      <c r="D13" s="72">
        <v>44</v>
      </c>
      <c r="E13" s="73">
        <f t="shared" si="0"/>
        <v>-16.9811320754717</v>
      </c>
    </row>
    <row r="14" spans="1:5" ht="18" customHeight="1">
      <c r="A14" s="71" t="s">
        <v>91</v>
      </c>
      <c r="B14" s="72">
        <v>-71</v>
      </c>
      <c r="C14" s="72"/>
      <c r="D14" s="72">
        <v>-10</v>
      </c>
      <c r="E14" s="73">
        <f t="shared" si="0"/>
        <v>-85.91549295774648</v>
      </c>
    </row>
    <row r="15" spans="1:5" ht="18" customHeight="1">
      <c r="A15" s="71" t="s">
        <v>92</v>
      </c>
      <c r="B15" s="72"/>
      <c r="C15" s="72"/>
      <c r="D15" s="72"/>
      <c r="E15" s="73">
        <f t="shared" si="0"/>
      </c>
    </row>
    <row r="16" spans="1:5" ht="18" customHeight="1">
      <c r="A16" s="71" t="s">
        <v>93</v>
      </c>
      <c r="B16" s="72"/>
      <c r="C16" s="72"/>
      <c r="D16" s="72"/>
      <c r="E16" s="73">
        <f t="shared" si="0"/>
      </c>
    </row>
    <row r="17" spans="1:5" ht="18" customHeight="1">
      <c r="A17" s="71" t="s">
        <v>94</v>
      </c>
      <c r="B17" s="72"/>
      <c r="C17" s="72"/>
      <c r="D17" s="72"/>
      <c r="E17" s="73">
        <f t="shared" si="0"/>
      </c>
    </row>
    <row r="18" spans="1:5" ht="18" customHeight="1">
      <c r="A18" s="71" t="s">
        <v>95</v>
      </c>
      <c r="B18" s="72">
        <v>-68</v>
      </c>
      <c r="C18" s="72"/>
      <c r="D18" s="72">
        <v>-120</v>
      </c>
      <c r="E18" s="73">
        <f t="shared" si="0"/>
        <v>76.47058823529412</v>
      </c>
    </row>
    <row r="19" spans="1:5" ht="18" customHeight="1">
      <c r="A19" s="71" t="s">
        <v>96</v>
      </c>
      <c r="B19" s="72">
        <v>-474</v>
      </c>
      <c r="C19" s="72"/>
      <c r="D19" s="72">
        <v>-503</v>
      </c>
      <c r="E19" s="73">
        <f t="shared" si="0"/>
        <v>6.118143459915612</v>
      </c>
    </row>
    <row r="20" spans="1:5" ht="18" customHeight="1">
      <c r="A20" s="71" t="s">
        <v>97</v>
      </c>
      <c r="B20" s="72">
        <v>1040</v>
      </c>
      <c r="C20" s="72"/>
      <c r="D20" s="72">
        <v>1129</v>
      </c>
      <c r="E20" s="73">
        <f t="shared" si="0"/>
        <v>8.557692307692308</v>
      </c>
    </row>
    <row r="21" spans="1:5" ht="18" customHeight="1">
      <c r="A21" s="71" t="s">
        <v>98</v>
      </c>
      <c r="B21" s="72"/>
      <c r="C21" s="72"/>
      <c r="D21" s="72"/>
      <c r="E21" s="73">
        <f t="shared" si="0"/>
      </c>
    </row>
    <row r="22" spans="1:5" ht="18" customHeight="1">
      <c r="A22" s="71" t="s">
        <v>99</v>
      </c>
      <c r="B22" s="72"/>
      <c r="C22" s="72"/>
      <c r="D22" s="72"/>
      <c r="E22" s="73">
        <f t="shared" si="0"/>
      </c>
    </row>
    <row r="23" spans="1:5" ht="18" customHeight="1">
      <c r="A23" s="71" t="s">
        <v>100</v>
      </c>
      <c r="B23" s="72">
        <v>1088</v>
      </c>
      <c r="C23" s="72"/>
      <c r="D23" s="72"/>
      <c r="E23" s="73">
        <f t="shared" si="0"/>
        <v>-100</v>
      </c>
    </row>
    <row r="24" spans="1:5" ht="18" customHeight="1">
      <c r="A24" s="71" t="s">
        <v>101</v>
      </c>
      <c r="B24" s="72">
        <v>4598</v>
      </c>
      <c r="C24" s="72"/>
      <c r="D24" s="72">
        <v>8230</v>
      </c>
      <c r="E24" s="73">
        <f t="shared" si="0"/>
        <v>78.9908655937364</v>
      </c>
    </row>
    <row r="25" spans="1:5" ht="18" customHeight="1">
      <c r="A25" s="71" t="s">
        <v>102</v>
      </c>
      <c r="B25" s="72">
        <v>4976</v>
      </c>
      <c r="C25" s="72"/>
      <c r="D25" s="72">
        <v>53</v>
      </c>
      <c r="E25" s="73">
        <f t="shared" si="0"/>
        <v>-98.93488745980707</v>
      </c>
    </row>
    <row r="26" spans="1:5" ht="18" customHeight="1">
      <c r="A26" s="71" t="s">
        <v>103</v>
      </c>
      <c r="B26" s="72">
        <v>5482</v>
      </c>
      <c r="C26" s="72"/>
      <c r="D26" s="72">
        <v>46</v>
      </c>
      <c r="E26" s="73">
        <f t="shared" si="0"/>
        <v>-99.16089018606348</v>
      </c>
    </row>
    <row r="27" spans="1:5" ht="18" customHeight="1">
      <c r="A27" s="71" t="s">
        <v>104</v>
      </c>
      <c r="B27" s="72">
        <v>9</v>
      </c>
      <c r="C27" s="72"/>
      <c r="D27" s="72">
        <v>7</v>
      </c>
      <c r="E27" s="73">
        <f t="shared" si="0"/>
        <v>-22.22222222222222</v>
      </c>
    </row>
    <row r="28" spans="1:5" ht="18" customHeight="1">
      <c r="A28" s="71" t="s">
        <v>105</v>
      </c>
      <c r="B28" s="72">
        <v>-515</v>
      </c>
      <c r="C28" s="72"/>
      <c r="D28" s="72"/>
      <c r="E28" s="73">
        <f t="shared" si="0"/>
        <v>-100</v>
      </c>
    </row>
    <row r="29" spans="1:5" ht="18" customHeight="1">
      <c r="A29" s="71" t="s">
        <v>106</v>
      </c>
      <c r="B29" s="72"/>
      <c r="C29" s="72"/>
      <c r="D29" s="72"/>
      <c r="E29" s="73">
        <f t="shared" si="0"/>
      </c>
    </row>
    <row r="30" spans="1:5" ht="18" customHeight="1">
      <c r="A30" s="71" t="s">
        <v>107</v>
      </c>
      <c r="B30" s="72">
        <v>7184</v>
      </c>
      <c r="C30" s="72">
        <v>7530</v>
      </c>
      <c r="D30" s="72">
        <v>8854</v>
      </c>
      <c r="E30" s="73">
        <f t="shared" si="0"/>
        <v>23.246102449888642</v>
      </c>
    </row>
    <row r="31" spans="1:5" ht="18" customHeight="1">
      <c r="A31" s="71" t="s">
        <v>108</v>
      </c>
      <c r="B31" s="72"/>
      <c r="C31" s="72"/>
      <c r="D31" s="72"/>
      <c r="E31" s="73">
        <f t="shared" si="0"/>
      </c>
    </row>
    <row r="32" spans="1:5" ht="18" customHeight="1">
      <c r="A32" s="71" t="s">
        <v>109</v>
      </c>
      <c r="B32" s="72">
        <v>1678</v>
      </c>
      <c r="C32" s="72">
        <v>1700</v>
      </c>
      <c r="D32" s="72">
        <v>2572</v>
      </c>
      <c r="E32" s="73">
        <f t="shared" si="0"/>
        <v>53.2777115613826</v>
      </c>
    </row>
    <row r="33" spans="1:5" ht="18" customHeight="1">
      <c r="A33" s="71" t="s">
        <v>110</v>
      </c>
      <c r="B33" s="72">
        <v>409</v>
      </c>
      <c r="C33" s="72">
        <v>500</v>
      </c>
      <c r="D33" s="72">
        <v>107</v>
      </c>
      <c r="E33" s="73">
        <f t="shared" si="0"/>
        <v>-73.83863080684596</v>
      </c>
    </row>
    <row r="34" spans="1:5" ht="18" customHeight="1">
      <c r="A34" s="71" t="s">
        <v>111</v>
      </c>
      <c r="B34" s="72">
        <v>3360</v>
      </c>
      <c r="C34" s="72">
        <v>3700</v>
      </c>
      <c r="D34" s="72">
        <v>3698</v>
      </c>
      <c r="E34" s="73">
        <f t="shared" si="0"/>
        <v>10.05952380952381</v>
      </c>
    </row>
    <row r="35" spans="1:5" ht="18" customHeight="1">
      <c r="A35" s="71" t="s">
        <v>112</v>
      </c>
      <c r="B35" s="72">
        <v>2220</v>
      </c>
      <c r="C35" s="72">
        <v>2300</v>
      </c>
      <c r="D35" s="72">
        <v>2137</v>
      </c>
      <c r="E35" s="73">
        <f t="shared" si="0"/>
        <v>-3.7387387387387387</v>
      </c>
    </row>
    <row r="36" spans="1:5" ht="18" customHeight="1">
      <c r="A36" s="71" t="s">
        <v>113</v>
      </c>
      <c r="B36" s="72">
        <v>1182</v>
      </c>
      <c r="C36" s="72">
        <v>1300</v>
      </c>
      <c r="D36" s="72">
        <v>1844</v>
      </c>
      <c r="E36" s="73">
        <f t="shared" si="0"/>
        <v>56.0067681895093</v>
      </c>
    </row>
    <row r="37" spans="1:5" ht="18" customHeight="1">
      <c r="A37" s="71" t="s">
        <v>114</v>
      </c>
      <c r="B37" s="72">
        <v>1300</v>
      </c>
      <c r="C37" s="72">
        <v>1400</v>
      </c>
      <c r="D37" s="72">
        <v>1381</v>
      </c>
      <c r="E37" s="73">
        <f t="shared" si="0"/>
        <v>6.230769230769231</v>
      </c>
    </row>
    <row r="38" spans="1:5" ht="18" customHeight="1">
      <c r="A38" s="71" t="s">
        <v>115</v>
      </c>
      <c r="B38" s="72">
        <v>3598</v>
      </c>
      <c r="C38" s="72">
        <v>5500</v>
      </c>
      <c r="D38" s="72">
        <v>8012</v>
      </c>
      <c r="E38" s="73">
        <f t="shared" si="0"/>
        <v>122.6792662590328</v>
      </c>
    </row>
    <row r="39" spans="1:5" ht="18" customHeight="1">
      <c r="A39" s="71" t="s">
        <v>116</v>
      </c>
      <c r="B39" s="72">
        <v>1006</v>
      </c>
      <c r="C39" s="72">
        <v>1100</v>
      </c>
      <c r="D39" s="72">
        <v>1221</v>
      </c>
      <c r="E39" s="73">
        <f t="shared" si="0"/>
        <v>21.371769383697814</v>
      </c>
    </row>
    <row r="40" spans="1:5" ht="18" customHeight="1">
      <c r="A40" s="71" t="s">
        <v>117</v>
      </c>
      <c r="B40" s="72">
        <v>2128</v>
      </c>
      <c r="C40" s="72">
        <v>8500</v>
      </c>
      <c r="D40" s="72">
        <v>6755</v>
      </c>
      <c r="E40" s="73">
        <f t="shared" si="0"/>
        <v>217.4342105263158</v>
      </c>
    </row>
    <row r="41" spans="1:5" ht="18" customHeight="1">
      <c r="A41" s="71" t="s">
        <v>118</v>
      </c>
      <c r="B41" s="72">
        <v>8699</v>
      </c>
      <c r="C41" s="72">
        <v>8500</v>
      </c>
      <c r="D41" s="72">
        <v>11811</v>
      </c>
      <c r="E41" s="73">
        <f t="shared" si="0"/>
        <v>35.77422692263478</v>
      </c>
    </row>
    <row r="42" spans="1:5" ht="18" customHeight="1">
      <c r="A42" s="71" t="s">
        <v>119</v>
      </c>
      <c r="B42" s="72"/>
      <c r="C42" s="72"/>
      <c r="D42" s="72"/>
      <c r="E42" s="73">
        <f t="shared" si="0"/>
      </c>
    </row>
    <row r="43" spans="1:5" ht="18" customHeight="1">
      <c r="A43" s="71" t="s">
        <v>120</v>
      </c>
      <c r="B43" s="72">
        <v>24643</v>
      </c>
      <c r="C43" s="72">
        <v>22100</v>
      </c>
      <c r="D43" s="72">
        <v>23451</v>
      </c>
      <c r="E43" s="73">
        <f t="shared" si="0"/>
        <v>-4.837073408270097</v>
      </c>
    </row>
    <row r="44" spans="1:5" ht="18" customHeight="1">
      <c r="A44" s="71" t="s">
        <v>121</v>
      </c>
      <c r="B44" s="72">
        <v>9496</v>
      </c>
      <c r="C44" s="72">
        <v>9850</v>
      </c>
      <c r="D44" s="72">
        <v>9388</v>
      </c>
      <c r="E44" s="73">
        <f t="shared" si="0"/>
        <v>-1.1373209772535804</v>
      </c>
    </row>
    <row r="45" spans="1:5" ht="18" customHeight="1">
      <c r="A45" s="71" t="s">
        <v>122</v>
      </c>
      <c r="B45" s="72">
        <v>114</v>
      </c>
      <c r="C45" s="72">
        <v>165</v>
      </c>
      <c r="D45" s="72"/>
      <c r="E45" s="73">
        <f t="shared" si="0"/>
        <v>-100</v>
      </c>
    </row>
    <row r="46" spans="1:5" ht="18" customHeight="1">
      <c r="A46" s="71" t="s">
        <v>123</v>
      </c>
      <c r="B46" s="72">
        <v>524</v>
      </c>
      <c r="C46" s="72">
        <v>240</v>
      </c>
      <c r="D46" s="72"/>
      <c r="E46" s="73">
        <f t="shared" si="0"/>
        <v>-100</v>
      </c>
    </row>
    <row r="47" spans="1:5" ht="18" customHeight="1">
      <c r="A47" s="71" t="s">
        <v>124</v>
      </c>
      <c r="B47" s="72">
        <v>2909</v>
      </c>
      <c r="C47" s="72">
        <v>3100</v>
      </c>
      <c r="D47" s="72">
        <v>2956</v>
      </c>
      <c r="E47" s="73">
        <f t="shared" si="0"/>
        <v>1.615675489859058</v>
      </c>
    </row>
    <row r="48" spans="1:5" ht="18" customHeight="1">
      <c r="A48" s="71" t="s">
        <v>125</v>
      </c>
      <c r="B48" s="72">
        <v>1940</v>
      </c>
      <c r="C48" s="72">
        <v>2000</v>
      </c>
      <c r="D48" s="72">
        <v>1970</v>
      </c>
      <c r="E48" s="73">
        <f t="shared" si="0"/>
        <v>1.5463917525773196</v>
      </c>
    </row>
    <row r="49" spans="1:5" ht="18" customHeight="1">
      <c r="A49" s="71" t="s">
        <v>126</v>
      </c>
      <c r="B49" s="72"/>
      <c r="C49" s="72"/>
      <c r="D49" s="72"/>
      <c r="E49" s="73">
        <f t="shared" si="0"/>
      </c>
    </row>
    <row r="50" spans="1:5" ht="18" customHeight="1">
      <c r="A50" s="71" t="s">
        <v>127</v>
      </c>
      <c r="B50" s="72">
        <v>667</v>
      </c>
      <c r="C50" s="72">
        <v>945</v>
      </c>
      <c r="D50" s="72">
        <v>1538</v>
      </c>
      <c r="E50" s="73">
        <f t="shared" si="0"/>
        <v>130.58470764617692</v>
      </c>
    </row>
    <row r="51" spans="1:5" ht="18" customHeight="1">
      <c r="A51" s="71" t="s">
        <v>128</v>
      </c>
      <c r="B51" s="72">
        <v>1023</v>
      </c>
      <c r="C51" s="72">
        <v>1000</v>
      </c>
      <c r="D51" s="72">
        <v>865</v>
      </c>
      <c r="E51" s="73">
        <f t="shared" si="0"/>
        <v>-15.444770283479961</v>
      </c>
    </row>
    <row r="52" spans="1:5" ht="18" customHeight="1">
      <c r="A52" s="71" t="s">
        <v>129</v>
      </c>
      <c r="B52" s="72">
        <v>716</v>
      </c>
      <c r="C52" s="72">
        <v>700</v>
      </c>
      <c r="D52" s="72">
        <v>605</v>
      </c>
      <c r="E52" s="73">
        <f t="shared" si="0"/>
        <v>-15.502793296089385</v>
      </c>
    </row>
    <row r="53" spans="1:5" ht="18" customHeight="1">
      <c r="A53" s="71" t="s">
        <v>130</v>
      </c>
      <c r="B53" s="72">
        <v>-7</v>
      </c>
      <c r="C53" s="72"/>
      <c r="D53" s="72"/>
      <c r="E53" s="73">
        <f t="shared" si="0"/>
        <v>-100</v>
      </c>
    </row>
    <row r="54" spans="1:5" ht="18" customHeight="1">
      <c r="A54" s="71" t="s">
        <v>131</v>
      </c>
      <c r="B54" s="72">
        <v>18</v>
      </c>
      <c r="C54" s="72"/>
      <c r="D54" s="72">
        <v>52</v>
      </c>
      <c r="E54" s="73">
        <f t="shared" si="0"/>
        <v>188.88888888888889</v>
      </c>
    </row>
    <row r="55" spans="1:5" ht="18" customHeight="1">
      <c r="A55" s="71" t="s">
        <v>132</v>
      </c>
      <c r="B55" s="72">
        <v>1592</v>
      </c>
      <c r="C55" s="72">
        <v>1700</v>
      </c>
      <c r="D55" s="72">
        <v>1402</v>
      </c>
      <c r="E55" s="73">
        <f t="shared" si="0"/>
        <v>-11.934673366834172</v>
      </c>
    </row>
    <row r="56" spans="1:5" ht="18" customHeight="1">
      <c r="A56" s="71" t="s">
        <v>133</v>
      </c>
      <c r="B56" s="72">
        <v>7435</v>
      </c>
      <c r="C56" s="72">
        <v>7950</v>
      </c>
      <c r="D56" s="72">
        <v>8458</v>
      </c>
      <c r="E56" s="73">
        <f t="shared" si="0"/>
        <v>13.759246805648958</v>
      </c>
    </row>
    <row r="57" spans="1:5" ht="18" customHeight="1">
      <c r="A57" s="71" t="s">
        <v>134</v>
      </c>
      <c r="B57" s="72">
        <v>379</v>
      </c>
      <c r="C57" s="72"/>
      <c r="D57" s="72">
        <v>304</v>
      </c>
      <c r="E57" s="73">
        <f t="shared" si="0"/>
        <v>-19.788918205804748</v>
      </c>
    </row>
    <row r="58" spans="1:5" ht="18" customHeight="1">
      <c r="A58" s="71" t="s">
        <v>135</v>
      </c>
      <c r="B58" s="72">
        <v>185</v>
      </c>
      <c r="C58" s="72"/>
      <c r="D58" s="72">
        <v>523</v>
      </c>
      <c r="E58" s="73">
        <f t="shared" si="0"/>
        <v>182.7027027027027</v>
      </c>
    </row>
    <row r="59" spans="1:5" ht="18" customHeight="1">
      <c r="A59" s="71" t="s">
        <v>136</v>
      </c>
      <c r="B59" s="72">
        <v>32</v>
      </c>
      <c r="C59" s="72"/>
      <c r="D59" s="72">
        <v>10</v>
      </c>
      <c r="E59" s="73">
        <f t="shared" si="0"/>
        <v>-68.75</v>
      </c>
    </row>
    <row r="60" spans="1:5" ht="18" customHeight="1">
      <c r="A60" s="71" t="s">
        <v>137</v>
      </c>
      <c r="B60" s="72">
        <v>19</v>
      </c>
      <c r="C60" s="72"/>
      <c r="D60" s="72">
        <v>28</v>
      </c>
      <c r="E60" s="73">
        <f t="shared" si="0"/>
        <v>47.368421052631575</v>
      </c>
    </row>
    <row r="61" spans="1:5" ht="18" customHeight="1">
      <c r="A61" s="71" t="s">
        <v>138</v>
      </c>
      <c r="B61" s="72">
        <v>58</v>
      </c>
      <c r="C61" s="72"/>
      <c r="D61" s="72">
        <v>62</v>
      </c>
      <c r="E61" s="73">
        <f t="shared" si="0"/>
        <v>6.896551724137931</v>
      </c>
    </row>
    <row r="62" spans="1:5" ht="18" customHeight="1">
      <c r="A62" s="71" t="s">
        <v>139</v>
      </c>
      <c r="B62" s="72">
        <v>94</v>
      </c>
      <c r="C62" s="72"/>
      <c r="D62" s="72">
        <v>66</v>
      </c>
      <c r="E62" s="73">
        <f t="shared" si="0"/>
        <v>-29.78723404255319</v>
      </c>
    </row>
    <row r="63" spans="1:5" ht="18" customHeight="1">
      <c r="A63" s="71" t="s">
        <v>140</v>
      </c>
      <c r="B63" s="72">
        <v>32</v>
      </c>
      <c r="C63" s="72"/>
      <c r="D63" s="72">
        <v>49</v>
      </c>
      <c r="E63" s="73">
        <f t="shared" si="0"/>
        <v>53.125</v>
      </c>
    </row>
    <row r="64" spans="1:5" ht="18" customHeight="1">
      <c r="A64" s="71" t="s">
        <v>141</v>
      </c>
      <c r="B64" s="72">
        <v>2269</v>
      </c>
      <c r="C64" s="72"/>
      <c r="D64" s="72">
        <v>1850</v>
      </c>
      <c r="E64" s="73">
        <f t="shared" si="0"/>
        <v>-18.466284706919346</v>
      </c>
    </row>
    <row r="65" spans="1:5" ht="18" customHeight="1">
      <c r="A65" s="71" t="s">
        <v>142</v>
      </c>
      <c r="B65" s="72">
        <v>855</v>
      </c>
      <c r="C65" s="72"/>
      <c r="D65" s="72">
        <v>1017</v>
      </c>
      <c r="E65" s="73">
        <f t="shared" si="0"/>
        <v>18.947368421052634</v>
      </c>
    </row>
    <row r="66" spans="1:5" ht="18" customHeight="1">
      <c r="A66" s="71" t="s">
        <v>143</v>
      </c>
      <c r="B66" s="72">
        <v>2</v>
      </c>
      <c r="C66" s="72"/>
      <c r="D66" s="72"/>
      <c r="E66" s="73">
        <f t="shared" si="0"/>
        <v>-100</v>
      </c>
    </row>
    <row r="67" spans="1:5" ht="18" customHeight="1">
      <c r="A67" s="71" t="s">
        <v>144</v>
      </c>
      <c r="B67" s="72">
        <v>110</v>
      </c>
      <c r="C67" s="72"/>
      <c r="D67" s="72">
        <v>190</v>
      </c>
      <c r="E67" s="73">
        <f aca="true" t="shared" si="1" ref="E67:E105">IF(OR(B67=0,B67=""),"",(D67-B67)/B67*100)</f>
        <v>72.72727272727273</v>
      </c>
    </row>
    <row r="68" spans="1:5" ht="18" customHeight="1">
      <c r="A68" s="71" t="s">
        <v>145</v>
      </c>
      <c r="B68" s="72">
        <v>3021</v>
      </c>
      <c r="C68" s="72"/>
      <c r="D68" s="72">
        <v>3856</v>
      </c>
      <c r="E68" s="73">
        <f t="shared" si="1"/>
        <v>27.639854352863292</v>
      </c>
    </row>
    <row r="69" spans="1:5" ht="18" customHeight="1">
      <c r="A69" s="71" t="s">
        <v>146</v>
      </c>
      <c r="B69" s="72">
        <v>17</v>
      </c>
      <c r="C69" s="72"/>
      <c r="D69" s="72">
        <v>146</v>
      </c>
      <c r="E69" s="73">
        <f t="shared" si="1"/>
        <v>758.8235294117646</v>
      </c>
    </row>
    <row r="70" spans="1:5" ht="18" customHeight="1">
      <c r="A70" s="71" t="s">
        <v>147</v>
      </c>
      <c r="B70" s="72">
        <v>20</v>
      </c>
      <c r="C70" s="72"/>
      <c r="D70" s="72">
        <v>1</v>
      </c>
      <c r="E70" s="73">
        <f t="shared" si="1"/>
        <v>-95</v>
      </c>
    </row>
    <row r="71" spans="1:5" ht="18" customHeight="1">
      <c r="A71" s="71" t="s">
        <v>148</v>
      </c>
      <c r="B71" s="72">
        <v>8</v>
      </c>
      <c r="C71" s="72"/>
      <c r="D71" s="72"/>
      <c r="E71" s="73">
        <f t="shared" si="1"/>
        <v>-100</v>
      </c>
    </row>
    <row r="72" spans="1:5" ht="18" customHeight="1">
      <c r="A72" s="71" t="s">
        <v>149</v>
      </c>
      <c r="B72" s="72">
        <v>42</v>
      </c>
      <c r="C72" s="72"/>
      <c r="D72" s="72">
        <v>133</v>
      </c>
      <c r="E72" s="73">
        <f t="shared" si="1"/>
        <v>216.66666666666666</v>
      </c>
    </row>
    <row r="73" spans="1:5" ht="18" customHeight="1">
      <c r="A73" s="71" t="s">
        <v>150</v>
      </c>
      <c r="B73" s="72">
        <v>111</v>
      </c>
      <c r="C73" s="72"/>
      <c r="D73" s="72">
        <v>16</v>
      </c>
      <c r="E73" s="73">
        <f t="shared" si="1"/>
        <v>-85.58558558558559</v>
      </c>
    </row>
    <row r="74" spans="1:5" ht="18" customHeight="1">
      <c r="A74" s="71" t="s">
        <v>151</v>
      </c>
      <c r="B74" s="72">
        <v>75</v>
      </c>
      <c r="C74" s="72"/>
      <c r="D74" s="72">
        <v>184</v>
      </c>
      <c r="E74" s="73">
        <f t="shared" si="1"/>
        <v>145.33333333333334</v>
      </c>
    </row>
    <row r="75" spans="1:5" ht="18" customHeight="1">
      <c r="A75" s="71" t="s">
        <v>152</v>
      </c>
      <c r="B75" s="72">
        <v>7</v>
      </c>
      <c r="C75" s="72"/>
      <c r="D75" s="72">
        <v>5</v>
      </c>
      <c r="E75" s="73">
        <f t="shared" si="1"/>
        <v>-28.57142857142857</v>
      </c>
    </row>
    <row r="76" spans="1:5" ht="18" customHeight="1">
      <c r="A76" s="71" t="s">
        <v>153</v>
      </c>
      <c r="B76" s="72">
        <v>99</v>
      </c>
      <c r="C76" s="72"/>
      <c r="D76" s="72">
        <v>18</v>
      </c>
      <c r="E76" s="73">
        <f t="shared" si="1"/>
        <v>-81.81818181818183</v>
      </c>
    </row>
    <row r="77" spans="1:5" ht="18" customHeight="1">
      <c r="A77" s="71" t="s">
        <v>154</v>
      </c>
      <c r="B77" s="72">
        <v>4201</v>
      </c>
      <c r="C77" s="72">
        <v>2765</v>
      </c>
      <c r="D77" s="72">
        <v>1233</v>
      </c>
      <c r="E77" s="73">
        <f t="shared" si="1"/>
        <v>-70.64984527493453</v>
      </c>
    </row>
    <row r="78" spans="1:5" ht="18" customHeight="1">
      <c r="A78" s="71" t="s">
        <v>155</v>
      </c>
      <c r="B78" s="72">
        <v>3276</v>
      </c>
      <c r="C78" s="72"/>
      <c r="D78" s="72">
        <v>1761</v>
      </c>
      <c r="E78" s="73">
        <f t="shared" si="1"/>
        <v>-46.24542124542125</v>
      </c>
    </row>
    <row r="79" spans="1:5" ht="18" customHeight="1">
      <c r="A79" s="71" t="s">
        <v>156</v>
      </c>
      <c r="B79" s="72"/>
      <c r="C79" s="72"/>
      <c r="D79" s="72">
        <v>-1443</v>
      </c>
      <c r="E79" s="73">
        <f t="shared" si="1"/>
      </c>
    </row>
    <row r="80" spans="1:5" ht="18" customHeight="1">
      <c r="A80" s="71" t="s">
        <v>157</v>
      </c>
      <c r="B80" s="72">
        <v>180</v>
      </c>
      <c r="C80" s="72"/>
      <c r="D80" s="72">
        <v>108</v>
      </c>
      <c r="E80" s="73">
        <f t="shared" si="1"/>
        <v>-40</v>
      </c>
    </row>
    <row r="81" spans="1:5" ht="18" customHeight="1">
      <c r="A81" s="71" t="s">
        <v>158</v>
      </c>
      <c r="B81" s="72">
        <v>57</v>
      </c>
      <c r="C81" s="72"/>
      <c r="D81" s="72">
        <v>147</v>
      </c>
      <c r="E81" s="73">
        <f t="shared" si="1"/>
        <v>157.89473684210526</v>
      </c>
    </row>
    <row r="82" spans="1:5" ht="18" customHeight="1">
      <c r="A82" s="71" t="s">
        <v>159</v>
      </c>
      <c r="B82" s="72">
        <v>4</v>
      </c>
      <c r="C82" s="72"/>
      <c r="D82" s="72">
        <v>2</v>
      </c>
      <c r="E82" s="73">
        <f t="shared" si="1"/>
        <v>-50</v>
      </c>
    </row>
    <row r="83" spans="1:5" ht="18" customHeight="1">
      <c r="A83" s="71" t="s">
        <v>160</v>
      </c>
      <c r="B83" s="72">
        <v>2</v>
      </c>
      <c r="C83" s="72"/>
      <c r="D83" s="72"/>
      <c r="E83" s="73">
        <f t="shared" si="1"/>
        <v>-100</v>
      </c>
    </row>
    <row r="84" spans="1:5" ht="18" customHeight="1">
      <c r="A84" s="71" t="s">
        <v>161</v>
      </c>
      <c r="B84" s="72">
        <v>1</v>
      </c>
      <c r="C84" s="72"/>
      <c r="D84" s="72">
        <v>1</v>
      </c>
      <c r="E84" s="73">
        <f t="shared" si="1"/>
        <v>0</v>
      </c>
    </row>
    <row r="85" spans="1:5" ht="18" customHeight="1">
      <c r="A85" s="71" t="s">
        <v>162</v>
      </c>
      <c r="B85" s="72"/>
      <c r="C85" s="72"/>
      <c r="D85" s="72"/>
      <c r="E85" s="73">
        <f t="shared" si="1"/>
      </c>
    </row>
    <row r="86" spans="1:5" ht="18" customHeight="1">
      <c r="A86" s="71" t="s">
        <v>163</v>
      </c>
      <c r="B86" s="72">
        <v>42</v>
      </c>
      <c r="C86" s="72"/>
      <c r="D86" s="72">
        <v>47</v>
      </c>
      <c r="E86" s="73">
        <f t="shared" si="1"/>
        <v>11.904761904761903</v>
      </c>
    </row>
    <row r="87" spans="1:5" ht="18" customHeight="1">
      <c r="A87" s="71" t="s">
        <v>164</v>
      </c>
      <c r="B87" s="72"/>
      <c r="C87" s="72"/>
      <c r="D87" s="72"/>
      <c r="E87" s="73">
        <f t="shared" si="1"/>
      </c>
    </row>
    <row r="88" spans="1:5" ht="18" customHeight="1">
      <c r="A88" s="71" t="s">
        <v>165</v>
      </c>
      <c r="B88" s="72">
        <v>127</v>
      </c>
      <c r="C88" s="72"/>
      <c r="D88" s="72">
        <v>108</v>
      </c>
      <c r="E88" s="73">
        <f t="shared" si="1"/>
        <v>-14.960629921259844</v>
      </c>
    </row>
    <row r="89" spans="1:5" ht="18" customHeight="1">
      <c r="A89" s="71" t="s">
        <v>166</v>
      </c>
      <c r="B89" s="72">
        <v>2</v>
      </c>
      <c r="C89" s="72"/>
      <c r="D89" s="72">
        <v>1</v>
      </c>
      <c r="E89" s="73">
        <f t="shared" si="1"/>
        <v>-50</v>
      </c>
    </row>
    <row r="90" spans="1:5" ht="18" customHeight="1">
      <c r="A90" s="71" t="s">
        <v>167</v>
      </c>
      <c r="B90" s="72">
        <v>1</v>
      </c>
      <c r="C90" s="72"/>
      <c r="D90" s="72">
        <v>5</v>
      </c>
      <c r="E90" s="73">
        <f t="shared" si="1"/>
        <v>400</v>
      </c>
    </row>
    <row r="91" spans="1:5" ht="18" customHeight="1">
      <c r="A91" s="71" t="s">
        <v>168</v>
      </c>
      <c r="B91" s="72">
        <v>509</v>
      </c>
      <c r="C91" s="72"/>
      <c r="D91" s="72">
        <v>496</v>
      </c>
      <c r="E91" s="73">
        <f t="shared" si="1"/>
        <v>-2.5540275049115913</v>
      </c>
    </row>
    <row r="92" spans="1:5" ht="18" customHeight="1">
      <c r="A92" s="71" t="s">
        <v>169</v>
      </c>
      <c r="B92" s="72"/>
      <c r="C92" s="72"/>
      <c r="D92" s="72"/>
      <c r="E92" s="73">
        <f t="shared" si="1"/>
      </c>
    </row>
    <row r="93" spans="1:5" ht="18" customHeight="1">
      <c r="A93" s="71" t="s">
        <v>170</v>
      </c>
      <c r="B93" s="72"/>
      <c r="C93" s="72"/>
      <c r="D93" s="72"/>
      <c r="E93" s="73">
        <f t="shared" si="1"/>
      </c>
    </row>
    <row r="94" spans="1:5" ht="18" customHeight="1">
      <c r="A94" s="71" t="s">
        <v>171</v>
      </c>
      <c r="B94" s="72"/>
      <c r="C94" s="72"/>
      <c r="D94" s="72"/>
      <c r="E94" s="73">
        <f t="shared" si="1"/>
      </c>
    </row>
    <row r="95" spans="1:5" ht="18" customHeight="1">
      <c r="A95" s="71" t="s">
        <v>172</v>
      </c>
      <c r="B95" s="72"/>
      <c r="C95" s="72"/>
      <c r="D95" s="72"/>
      <c r="E95" s="73">
        <f t="shared" si="1"/>
      </c>
    </row>
    <row r="96" spans="1:5" ht="18" customHeight="1">
      <c r="A96" s="71" t="s">
        <v>173</v>
      </c>
      <c r="B96" s="72"/>
      <c r="C96" s="72"/>
      <c r="D96" s="72"/>
      <c r="E96" s="73">
        <f t="shared" si="1"/>
      </c>
    </row>
    <row r="97" spans="1:5" ht="18" customHeight="1">
      <c r="A97" s="71" t="s">
        <v>174</v>
      </c>
      <c r="B97" s="72">
        <v>1641</v>
      </c>
      <c r="C97" s="72">
        <v>925</v>
      </c>
      <c r="D97" s="72">
        <v>2720</v>
      </c>
      <c r="E97" s="73">
        <f t="shared" si="1"/>
        <v>65.75258988421695</v>
      </c>
    </row>
    <row r="98" spans="1:5" ht="18" customHeight="1">
      <c r="A98" s="71" t="s">
        <v>175</v>
      </c>
      <c r="B98" s="72">
        <v>309</v>
      </c>
      <c r="C98" s="72"/>
      <c r="D98" s="72">
        <v>630</v>
      </c>
      <c r="E98" s="73">
        <f t="shared" si="1"/>
        <v>103.88349514563106</v>
      </c>
    </row>
    <row r="99" spans="1:5" ht="18" customHeight="1">
      <c r="A99" s="71" t="s">
        <v>176</v>
      </c>
      <c r="B99" s="72">
        <v>424</v>
      </c>
      <c r="C99" s="72"/>
      <c r="D99" s="72">
        <v>1221</v>
      </c>
      <c r="E99" s="73">
        <f t="shared" si="1"/>
        <v>187.97169811320757</v>
      </c>
    </row>
    <row r="100" spans="1:5" ht="18" customHeight="1">
      <c r="A100" s="71" t="s">
        <v>126</v>
      </c>
      <c r="B100" s="72">
        <v>257</v>
      </c>
      <c r="C100" s="72"/>
      <c r="D100" s="72">
        <v>378</v>
      </c>
      <c r="E100" s="73">
        <f t="shared" si="1"/>
        <v>47.081712062256805</v>
      </c>
    </row>
    <row r="101" spans="1:5" ht="18" customHeight="1">
      <c r="A101" s="71" t="s">
        <v>123</v>
      </c>
      <c r="B101" s="72"/>
      <c r="C101" s="72"/>
      <c r="D101" s="72">
        <v>448</v>
      </c>
      <c r="E101" s="73">
        <f t="shared" si="1"/>
      </c>
    </row>
    <row r="102" spans="1:5" ht="18" customHeight="1">
      <c r="A102" s="71" t="s">
        <v>177</v>
      </c>
      <c r="B102" s="72">
        <v>651</v>
      </c>
      <c r="C102" s="72"/>
      <c r="D102" s="72">
        <v>43</v>
      </c>
      <c r="E102" s="73">
        <f t="shared" si="1"/>
        <v>-93.394777265745</v>
      </c>
    </row>
    <row r="103" spans="1:5" ht="18" customHeight="1">
      <c r="A103" s="71" t="s">
        <v>178</v>
      </c>
      <c r="B103" s="72">
        <v>15</v>
      </c>
      <c r="C103" s="72"/>
      <c r="D103" s="72"/>
      <c r="E103" s="73">
        <f t="shared" si="1"/>
        <v>-100</v>
      </c>
    </row>
    <row r="104" spans="1:5" ht="18" customHeight="1">
      <c r="A104" s="71" t="s">
        <v>179</v>
      </c>
      <c r="B104" s="72"/>
      <c r="C104" s="72"/>
      <c r="D104" s="72">
        <v>40</v>
      </c>
      <c r="E104" s="73">
        <f t="shared" si="1"/>
      </c>
    </row>
    <row r="105" spans="1:5" ht="18" customHeight="1">
      <c r="A105" s="71" t="s">
        <v>180</v>
      </c>
      <c r="B105" s="72">
        <v>1855</v>
      </c>
      <c r="C105" s="72">
        <v>610</v>
      </c>
      <c r="D105" s="72">
        <v>1612</v>
      </c>
      <c r="E105" s="73">
        <f t="shared" si="1"/>
        <v>-13.099730458221023</v>
      </c>
    </row>
  </sheetData>
  <sheetProtection/>
  <mergeCells count="1">
    <mergeCell ref="A1:E1"/>
  </mergeCells>
  <printOptions/>
  <pageMargins left="0.7480314960629921" right="0.7480314960629921" top="0.5511811023622047" bottom="0.4724409448818898" header="0.5118110236220472" footer="0.2362204724409449"/>
  <pageSetup firstPageNumber="24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171"/>
  <sheetViews>
    <sheetView showZeros="0" workbookViewId="0" topLeftCell="A1">
      <pane xSplit="1" ySplit="3" topLeftCell="B4" activePane="bottomRight" state="frozen"/>
      <selection pane="bottomRight" activeCell="G171" sqref="A1:G171"/>
    </sheetView>
  </sheetViews>
  <sheetFormatPr defaultColWidth="9.00390625" defaultRowHeight="13.5"/>
  <cols>
    <col min="1" max="1" width="31.50390625" style="50" bestFit="1" customWidth="1"/>
    <col min="2" max="2" width="15.875" style="51" customWidth="1"/>
    <col min="3" max="4" width="18.00390625" style="51" customWidth="1"/>
    <col min="5" max="5" width="15.875" style="51" customWidth="1"/>
    <col min="6" max="6" width="15.875" style="52" customWidth="1"/>
    <col min="7" max="7" width="15.875" style="53" customWidth="1"/>
    <col min="8" max="16384" width="9.00390625" style="50" customWidth="1"/>
  </cols>
  <sheetData>
    <row r="1" spans="1:7" ht="36" customHeight="1">
      <c r="A1" s="54" t="s">
        <v>181</v>
      </c>
      <c r="B1" s="54"/>
      <c r="C1" s="54"/>
      <c r="D1" s="54"/>
      <c r="E1" s="54"/>
      <c r="F1" s="54"/>
      <c r="G1" s="54"/>
    </row>
    <row r="2" ht="13.5">
      <c r="F2" s="52" t="s">
        <v>1</v>
      </c>
    </row>
    <row r="3" spans="1:7" s="48" customFormat="1" ht="33.75" customHeight="1">
      <c r="A3" s="55" t="s">
        <v>182</v>
      </c>
      <c r="B3" s="56" t="s">
        <v>78</v>
      </c>
      <c r="C3" s="56" t="s">
        <v>183</v>
      </c>
      <c r="D3" s="56" t="s">
        <v>184</v>
      </c>
      <c r="E3" s="56" t="s">
        <v>79</v>
      </c>
      <c r="F3" s="57" t="s">
        <v>185</v>
      </c>
      <c r="G3" s="58" t="s">
        <v>186</v>
      </c>
    </row>
    <row r="4" spans="1:7" ht="18" customHeight="1">
      <c r="A4" s="59" t="s">
        <v>187</v>
      </c>
      <c r="B4" s="60">
        <v>278354</v>
      </c>
      <c r="C4" s="60">
        <f>SUM(C5,C33,C34,C43,C52,C60,C66,C85,C98,C107,C114,C124,C132,C141,C151,C157,C161,C167,C168,C169,C170)</f>
        <v>228147</v>
      </c>
      <c r="D4" s="60">
        <f>SUM(D5,D33,D34,D43,D52,D60,D66,D85,D98,D107,D114,D124,D132,D141,D151,D157,D161,D167,D168,D169,D170)</f>
        <v>326047.257412</v>
      </c>
      <c r="E4" s="60">
        <v>325486</v>
      </c>
      <c r="F4" s="61">
        <f>IF(OR(D4=0,D4=""),,E4/D4*100)</f>
        <v>99.82786010333136</v>
      </c>
      <c r="G4" s="62">
        <f>IF(OR(B4=0,B4=""),,(E4-B4)/B4*100)</f>
        <v>16.932395438901544</v>
      </c>
    </row>
    <row r="5" spans="1:7" ht="18" customHeight="1">
      <c r="A5" s="59" t="s">
        <v>188</v>
      </c>
      <c r="B5" s="60">
        <v>25146</v>
      </c>
      <c r="C5" s="60">
        <v>21339</v>
      </c>
      <c r="D5" s="60">
        <f>SUM(D6:D31)</f>
        <v>27872.922682</v>
      </c>
      <c r="E5" s="60">
        <v>27715</v>
      </c>
      <c r="F5" s="61">
        <f aca="true" t="shared" si="0" ref="F5:F68">IF(OR(D5=0,D5=""),,E5/D5*100)</f>
        <v>99.43341900739392</v>
      </c>
      <c r="G5" s="62">
        <f aca="true" t="shared" si="1" ref="G5:G68">IF(OR(B5=0,B5=""),,(E5-B5)/B5*100)</f>
        <v>10.21633659428935</v>
      </c>
    </row>
    <row r="6" spans="1:7" ht="18" customHeight="1">
      <c r="A6" s="59" t="s">
        <v>189</v>
      </c>
      <c r="B6" s="60">
        <v>1017</v>
      </c>
      <c r="C6" s="60">
        <v>750</v>
      </c>
      <c r="D6" s="60">
        <v>802.1431</v>
      </c>
      <c r="E6" s="60">
        <v>811</v>
      </c>
      <c r="F6" s="61">
        <f t="shared" si="0"/>
        <v>101.10415460782495</v>
      </c>
      <c r="G6" s="62">
        <f t="shared" si="1"/>
        <v>-20.255653883972467</v>
      </c>
    </row>
    <row r="7" spans="1:7" ht="18" customHeight="1">
      <c r="A7" s="59" t="s">
        <v>190</v>
      </c>
      <c r="B7" s="60">
        <v>371</v>
      </c>
      <c r="C7" s="60">
        <v>310</v>
      </c>
      <c r="D7" s="60">
        <v>353.16535999999996</v>
      </c>
      <c r="E7" s="60">
        <v>331</v>
      </c>
      <c r="F7" s="61">
        <f t="shared" si="0"/>
        <v>93.72380122444626</v>
      </c>
      <c r="G7" s="62">
        <f t="shared" si="1"/>
        <v>-10.781671159029651</v>
      </c>
    </row>
    <row r="8" spans="1:7" ht="18" customHeight="1">
      <c r="A8" s="59" t="s">
        <v>191</v>
      </c>
      <c r="B8" s="60">
        <v>10477</v>
      </c>
      <c r="C8" s="60">
        <v>9351</v>
      </c>
      <c r="D8" s="60">
        <v>11951.168356</v>
      </c>
      <c r="E8" s="60">
        <v>11646</v>
      </c>
      <c r="F8" s="61">
        <f t="shared" si="0"/>
        <v>97.44653956073849</v>
      </c>
      <c r="G8" s="62">
        <f t="shared" si="1"/>
        <v>11.1577741719958</v>
      </c>
    </row>
    <row r="9" spans="1:7" ht="18" customHeight="1">
      <c r="A9" s="59" t="s">
        <v>192</v>
      </c>
      <c r="B9" s="60">
        <v>506</v>
      </c>
      <c r="C9" s="60">
        <v>340</v>
      </c>
      <c r="D9" s="60">
        <v>412.3523</v>
      </c>
      <c r="E9" s="60">
        <v>414</v>
      </c>
      <c r="F9" s="61">
        <f t="shared" si="0"/>
        <v>100.39958550006875</v>
      </c>
      <c r="G9" s="62">
        <f t="shared" si="1"/>
        <v>-18.181818181818183</v>
      </c>
    </row>
    <row r="10" spans="1:7" ht="18" customHeight="1">
      <c r="A10" s="59" t="s">
        <v>193</v>
      </c>
      <c r="B10" s="60">
        <v>375</v>
      </c>
      <c r="C10" s="60">
        <v>266</v>
      </c>
      <c r="D10" s="60">
        <v>321.64029999999997</v>
      </c>
      <c r="E10" s="60">
        <v>329</v>
      </c>
      <c r="F10" s="61">
        <f t="shared" si="0"/>
        <v>102.2881771967008</v>
      </c>
      <c r="G10" s="62">
        <f t="shared" si="1"/>
        <v>-12.266666666666666</v>
      </c>
    </row>
    <row r="11" spans="1:7" ht="18" customHeight="1">
      <c r="A11" s="59" t="s">
        <v>194</v>
      </c>
      <c r="B11" s="60">
        <v>1922</v>
      </c>
      <c r="C11" s="60">
        <v>1772</v>
      </c>
      <c r="D11" s="60">
        <v>2215.6849</v>
      </c>
      <c r="E11" s="60">
        <v>1947</v>
      </c>
      <c r="F11" s="61">
        <f t="shared" si="0"/>
        <v>87.87350584011291</v>
      </c>
      <c r="G11" s="62">
        <f t="shared" si="1"/>
        <v>1.3007284079084287</v>
      </c>
    </row>
    <row r="12" spans="1:7" ht="18" customHeight="1">
      <c r="A12" s="59" t="s">
        <v>195</v>
      </c>
      <c r="B12" s="60">
        <v>1597</v>
      </c>
      <c r="C12" s="60">
        <v>941</v>
      </c>
      <c r="D12" s="60">
        <v>1431.6702</v>
      </c>
      <c r="E12" s="60">
        <v>1501</v>
      </c>
      <c r="F12" s="61">
        <f t="shared" si="0"/>
        <v>104.84258176219635</v>
      </c>
      <c r="G12" s="62">
        <f t="shared" si="1"/>
        <v>-6.011271133375078</v>
      </c>
    </row>
    <row r="13" spans="1:7" ht="18" customHeight="1">
      <c r="A13" s="59" t="s">
        <v>196</v>
      </c>
      <c r="B13" s="60">
        <v>667</v>
      </c>
      <c r="C13" s="60">
        <v>492</v>
      </c>
      <c r="D13" s="60">
        <v>581.07095</v>
      </c>
      <c r="E13" s="60">
        <v>548</v>
      </c>
      <c r="F13" s="61">
        <f t="shared" si="0"/>
        <v>94.30862100402713</v>
      </c>
      <c r="G13" s="62">
        <f t="shared" si="1"/>
        <v>-17.841079460269864</v>
      </c>
    </row>
    <row r="14" spans="1:7" ht="18" customHeight="1">
      <c r="A14" s="59" t="s">
        <v>197</v>
      </c>
      <c r="B14" s="60"/>
      <c r="C14" s="60">
        <v>0</v>
      </c>
      <c r="E14" s="60"/>
      <c r="F14" s="61">
        <f t="shared" si="0"/>
        <v>0</v>
      </c>
      <c r="G14" s="62">
        <f t="shared" si="1"/>
        <v>0</v>
      </c>
    </row>
    <row r="15" spans="1:7" ht="18" customHeight="1">
      <c r="A15" s="59" t="s">
        <v>198</v>
      </c>
      <c r="B15" s="60">
        <v>181</v>
      </c>
      <c r="C15" s="60">
        <v>182</v>
      </c>
      <c r="D15" s="60">
        <v>224.12220000000002</v>
      </c>
      <c r="E15" s="60">
        <v>217</v>
      </c>
      <c r="F15" s="61">
        <f t="shared" si="0"/>
        <v>96.82218004285161</v>
      </c>
      <c r="G15" s="62">
        <f t="shared" si="1"/>
        <v>19.88950276243094</v>
      </c>
    </row>
    <row r="16" spans="1:7" ht="18" customHeight="1">
      <c r="A16" s="59" t="s">
        <v>199</v>
      </c>
      <c r="B16" s="60">
        <v>869</v>
      </c>
      <c r="C16" s="60">
        <v>413</v>
      </c>
      <c r="D16" s="60">
        <v>594.7082</v>
      </c>
      <c r="E16" s="60">
        <v>782</v>
      </c>
      <c r="F16" s="61">
        <f t="shared" si="0"/>
        <v>131.49305827631096</v>
      </c>
      <c r="G16" s="62">
        <f t="shared" si="1"/>
        <v>-10.01150747986191</v>
      </c>
    </row>
    <row r="17" spans="1:7" ht="18" customHeight="1">
      <c r="A17" s="59" t="s">
        <v>200</v>
      </c>
      <c r="B17" s="60">
        <v>616</v>
      </c>
      <c r="C17" s="60">
        <v>800</v>
      </c>
      <c r="D17" s="60">
        <v>851.0743</v>
      </c>
      <c r="E17" s="60">
        <v>687</v>
      </c>
      <c r="F17" s="61">
        <f t="shared" si="0"/>
        <v>80.72150692366107</v>
      </c>
      <c r="G17" s="62">
        <f t="shared" si="1"/>
        <v>11.525974025974026</v>
      </c>
    </row>
    <row r="18" spans="1:7" ht="18" customHeight="1">
      <c r="A18" s="59" t="s">
        <v>201</v>
      </c>
      <c r="B18" s="60">
        <v>1313</v>
      </c>
      <c r="C18" s="60">
        <v>1103</v>
      </c>
      <c r="D18" s="60">
        <v>1378.05161</v>
      </c>
      <c r="E18" s="60">
        <v>1408</v>
      </c>
      <c r="F18" s="61">
        <f t="shared" si="0"/>
        <v>102.17324153773892</v>
      </c>
      <c r="G18" s="62">
        <f t="shared" si="1"/>
        <v>7.235338918507235</v>
      </c>
    </row>
    <row r="19" spans="1:7" ht="18" customHeight="1">
      <c r="A19" s="59" t="s">
        <v>202</v>
      </c>
      <c r="B19" s="60">
        <v>265</v>
      </c>
      <c r="C19" s="60">
        <v>117</v>
      </c>
      <c r="D19" s="60">
        <v>139.0829</v>
      </c>
      <c r="E19" s="60">
        <v>146</v>
      </c>
      <c r="F19" s="61">
        <f t="shared" si="0"/>
        <v>104.97336480616957</v>
      </c>
      <c r="G19" s="62">
        <f t="shared" si="1"/>
        <v>-44.905660377358494</v>
      </c>
    </row>
    <row r="20" spans="1:7" ht="18" customHeight="1">
      <c r="A20" s="59" t="s">
        <v>203</v>
      </c>
      <c r="B20" s="60">
        <v>168</v>
      </c>
      <c r="C20" s="60">
        <v>101</v>
      </c>
      <c r="D20" s="60">
        <v>116.5558</v>
      </c>
      <c r="E20" s="60">
        <v>117</v>
      </c>
      <c r="F20" s="61">
        <f t="shared" si="0"/>
        <v>100.381105015795</v>
      </c>
      <c r="G20" s="62">
        <f t="shared" si="1"/>
        <v>-30.357142857142854</v>
      </c>
    </row>
    <row r="21" spans="1:7" ht="18" customHeight="1">
      <c r="A21" s="59" t="s">
        <v>204</v>
      </c>
      <c r="B21" s="60">
        <v>6</v>
      </c>
      <c r="C21" s="60">
        <v>3</v>
      </c>
      <c r="D21" s="60">
        <v>2.5</v>
      </c>
      <c r="E21" s="60">
        <v>2</v>
      </c>
      <c r="F21" s="61">
        <f t="shared" si="0"/>
        <v>80</v>
      </c>
      <c r="G21" s="62">
        <f t="shared" si="1"/>
        <v>-66.66666666666666</v>
      </c>
    </row>
    <row r="22" spans="1:7" ht="18" customHeight="1">
      <c r="A22" s="59" t="s">
        <v>205</v>
      </c>
      <c r="B22" s="60">
        <v>55</v>
      </c>
      <c r="C22" s="60">
        <v>49</v>
      </c>
      <c r="D22" s="60">
        <v>59.647299999999994</v>
      </c>
      <c r="E22" s="60">
        <v>59</v>
      </c>
      <c r="F22" s="61">
        <f t="shared" si="0"/>
        <v>98.91478742541574</v>
      </c>
      <c r="G22" s="62">
        <f t="shared" si="1"/>
        <v>7.2727272727272725</v>
      </c>
    </row>
    <row r="23" spans="1:7" ht="18" customHeight="1">
      <c r="A23" s="59" t="s">
        <v>206</v>
      </c>
      <c r="B23" s="60">
        <v>191</v>
      </c>
      <c r="C23" s="60">
        <v>160</v>
      </c>
      <c r="D23" s="60">
        <v>202.63885000000002</v>
      </c>
      <c r="E23" s="60">
        <v>212</v>
      </c>
      <c r="F23" s="61">
        <f t="shared" si="0"/>
        <v>104.61962254523256</v>
      </c>
      <c r="G23" s="62">
        <f t="shared" si="1"/>
        <v>10.99476439790576</v>
      </c>
    </row>
    <row r="24" spans="1:7" ht="18" customHeight="1">
      <c r="A24" s="59" t="s">
        <v>207</v>
      </c>
      <c r="B24" s="60">
        <v>52</v>
      </c>
      <c r="C24" s="60">
        <v>54</v>
      </c>
      <c r="D24" s="60">
        <v>75.60119</v>
      </c>
      <c r="E24" s="60">
        <v>74</v>
      </c>
      <c r="F24" s="61">
        <f t="shared" si="0"/>
        <v>97.88205714751315</v>
      </c>
      <c r="G24" s="62">
        <f t="shared" si="1"/>
        <v>42.30769230769231</v>
      </c>
    </row>
    <row r="25" spans="1:7" ht="18" customHeight="1">
      <c r="A25" s="59" t="s">
        <v>208</v>
      </c>
      <c r="B25" s="60">
        <v>492</v>
      </c>
      <c r="C25" s="60">
        <v>448</v>
      </c>
      <c r="D25" s="60">
        <v>537.9027</v>
      </c>
      <c r="E25" s="60">
        <v>559</v>
      </c>
      <c r="F25" s="61">
        <f t="shared" si="0"/>
        <v>103.9221405655707</v>
      </c>
      <c r="G25" s="62">
        <f t="shared" si="1"/>
        <v>13.617886178861788</v>
      </c>
    </row>
    <row r="26" spans="1:7" ht="18" customHeight="1">
      <c r="A26" s="59" t="s">
        <v>209</v>
      </c>
      <c r="B26" s="60">
        <v>1207</v>
      </c>
      <c r="C26" s="60">
        <v>982</v>
      </c>
      <c r="D26" s="60">
        <v>1222.704766</v>
      </c>
      <c r="E26" s="60">
        <v>1211</v>
      </c>
      <c r="F26" s="61">
        <f t="shared" si="0"/>
        <v>99.04271527146398</v>
      </c>
      <c r="G26" s="62">
        <f t="shared" si="1"/>
        <v>0.33140016570008285</v>
      </c>
    </row>
    <row r="27" spans="1:7" ht="18" customHeight="1">
      <c r="A27" s="59" t="s">
        <v>210</v>
      </c>
      <c r="B27" s="60">
        <v>625</v>
      </c>
      <c r="C27" s="60">
        <v>538</v>
      </c>
      <c r="D27" s="60">
        <v>1389.6818</v>
      </c>
      <c r="E27" s="60">
        <v>1405</v>
      </c>
      <c r="F27" s="61">
        <f t="shared" si="0"/>
        <v>101.1022811121222</v>
      </c>
      <c r="G27" s="62">
        <f t="shared" si="1"/>
        <v>124.8</v>
      </c>
    </row>
    <row r="28" spans="1:7" ht="18" customHeight="1">
      <c r="A28" s="59" t="s">
        <v>211</v>
      </c>
      <c r="B28" s="60">
        <v>709</v>
      </c>
      <c r="C28" s="60">
        <v>480</v>
      </c>
      <c r="D28" s="60">
        <v>512.4272</v>
      </c>
      <c r="E28" s="60">
        <v>822</v>
      </c>
      <c r="F28" s="61">
        <f t="shared" si="0"/>
        <v>160.41303037777854</v>
      </c>
      <c r="G28" s="62">
        <f t="shared" si="1"/>
        <v>15.937940761636108</v>
      </c>
    </row>
    <row r="29" spans="1:7" ht="18" customHeight="1">
      <c r="A29" s="59" t="s">
        <v>212</v>
      </c>
      <c r="B29" s="60">
        <v>117</v>
      </c>
      <c r="C29" s="60">
        <v>98</v>
      </c>
      <c r="D29" s="60">
        <v>118.5394</v>
      </c>
      <c r="E29" s="60">
        <v>119</v>
      </c>
      <c r="F29" s="61">
        <f t="shared" si="0"/>
        <v>100.38856279009343</v>
      </c>
      <c r="G29" s="62">
        <f t="shared" si="1"/>
        <v>1.7094017094017095</v>
      </c>
    </row>
    <row r="30" spans="1:7" ht="18" customHeight="1">
      <c r="A30" s="59" t="s">
        <v>213</v>
      </c>
      <c r="B30" s="60">
        <v>1248</v>
      </c>
      <c r="C30" s="60">
        <v>1589</v>
      </c>
      <c r="D30" s="60">
        <v>1707.9029</v>
      </c>
      <c r="E30" s="60">
        <v>1776</v>
      </c>
      <c r="F30" s="61">
        <f t="shared" si="0"/>
        <v>103.98717632015261</v>
      </c>
      <c r="G30" s="62">
        <f t="shared" si="1"/>
        <v>42.30769230769231</v>
      </c>
    </row>
    <row r="31" spans="1:7" ht="18" customHeight="1">
      <c r="A31" s="59" t="s">
        <v>214</v>
      </c>
      <c r="B31" s="60">
        <v>100</v>
      </c>
      <c r="C31" s="60"/>
      <c r="D31" s="60">
        <v>670.8861</v>
      </c>
      <c r="E31" s="60">
        <v>592</v>
      </c>
      <c r="F31" s="61">
        <f t="shared" si="0"/>
        <v>88.2415062705875</v>
      </c>
      <c r="G31" s="62">
        <f t="shared" si="1"/>
        <v>492</v>
      </c>
    </row>
    <row r="32" spans="1:7" ht="18" customHeight="1">
      <c r="A32" s="59" t="s">
        <v>215</v>
      </c>
      <c r="B32" s="60"/>
      <c r="C32" s="60"/>
      <c r="D32" s="60"/>
      <c r="E32" s="60"/>
      <c r="F32" s="61">
        <f t="shared" si="0"/>
        <v>0</v>
      </c>
      <c r="G32" s="62">
        <f t="shared" si="1"/>
        <v>0</v>
      </c>
    </row>
    <row r="33" spans="1:7" ht="18" customHeight="1">
      <c r="A33" s="59" t="s">
        <v>216</v>
      </c>
      <c r="B33" s="60">
        <v>349</v>
      </c>
      <c r="C33" s="60">
        <v>307</v>
      </c>
      <c r="D33" s="60">
        <v>344</v>
      </c>
      <c r="E33" s="60">
        <v>359</v>
      </c>
      <c r="F33" s="61">
        <f t="shared" si="0"/>
        <v>104.36046511627907</v>
      </c>
      <c r="G33" s="62">
        <f t="shared" si="1"/>
        <v>2.865329512893983</v>
      </c>
    </row>
    <row r="34" spans="1:7" ht="18" customHeight="1">
      <c r="A34" s="59" t="s">
        <v>217</v>
      </c>
      <c r="B34" s="60">
        <v>16324</v>
      </c>
      <c r="C34" s="60">
        <v>13066</v>
      </c>
      <c r="D34" s="60">
        <f>SUM(D35:D42)</f>
        <v>21088.461057999997</v>
      </c>
      <c r="E34" s="60">
        <v>20145</v>
      </c>
      <c r="F34" s="61">
        <f t="shared" si="0"/>
        <v>95.52617398014404</v>
      </c>
      <c r="G34" s="62">
        <f t="shared" si="1"/>
        <v>23.407253124234256</v>
      </c>
    </row>
    <row r="35" spans="1:7" ht="18" customHeight="1">
      <c r="A35" s="59" t="s">
        <v>218</v>
      </c>
      <c r="B35" s="60">
        <v>1061</v>
      </c>
      <c r="C35" s="60">
        <v>596</v>
      </c>
      <c r="D35" s="60">
        <v>595.96</v>
      </c>
      <c r="E35" s="60">
        <v>615</v>
      </c>
      <c r="F35" s="61">
        <f t="shared" si="0"/>
        <v>103.1948452916303</v>
      </c>
      <c r="G35" s="62">
        <f t="shared" si="1"/>
        <v>-42.03581526861451</v>
      </c>
    </row>
    <row r="36" spans="1:7" ht="18" customHeight="1">
      <c r="A36" s="59" t="s">
        <v>219</v>
      </c>
      <c r="B36" s="60">
        <v>10902</v>
      </c>
      <c r="C36" s="60">
        <v>8625</v>
      </c>
      <c r="D36" s="60">
        <v>15447.938258</v>
      </c>
      <c r="E36" s="60">
        <v>14342</v>
      </c>
      <c r="F36" s="61">
        <f t="shared" si="0"/>
        <v>92.84086821471293</v>
      </c>
      <c r="G36" s="62">
        <f t="shared" si="1"/>
        <v>31.55384333149881</v>
      </c>
    </row>
    <row r="37" spans="1:7" ht="18" customHeight="1">
      <c r="A37" s="59" t="s">
        <v>220</v>
      </c>
      <c r="B37" s="60"/>
      <c r="C37" s="60">
        <v>0</v>
      </c>
      <c r="E37" s="60"/>
      <c r="F37" s="61">
        <f t="shared" si="0"/>
        <v>0</v>
      </c>
      <c r="G37" s="62">
        <f t="shared" si="1"/>
        <v>0</v>
      </c>
    </row>
    <row r="38" spans="1:7" ht="18" customHeight="1">
      <c r="A38" s="59" t="s">
        <v>221</v>
      </c>
      <c r="B38" s="60">
        <v>940</v>
      </c>
      <c r="C38" s="60">
        <v>840</v>
      </c>
      <c r="D38" s="60">
        <v>1128.0015</v>
      </c>
      <c r="E38" s="60">
        <v>1112</v>
      </c>
      <c r="F38" s="61">
        <f t="shared" si="0"/>
        <v>98.58142919136188</v>
      </c>
      <c r="G38" s="62">
        <f t="shared" si="1"/>
        <v>18.29787234042553</v>
      </c>
    </row>
    <row r="39" spans="1:7" ht="18" customHeight="1">
      <c r="A39" s="59" t="s">
        <v>222</v>
      </c>
      <c r="B39" s="60">
        <v>2442</v>
      </c>
      <c r="C39" s="60">
        <v>2087</v>
      </c>
      <c r="D39" s="60">
        <v>2747.4049999999997</v>
      </c>
      <c r="E39" s="60">
        <v>2815</v>
      </c>
      <c r="F39" s="61">
        <f t="shared" si="0"/>
        <v>102.46032164897423</v>
      </c>
      <c r="G39" s="62">
        <f t="shared" si="1"/>
        <v>15.274365274365273</v>
      </c>
    </row>
    <row r="40" spans="1:7" ht="18" customHeight="1">
      <c r="A40" s="59" t="s">
        <v>223</v>
      </c>
      <c r="B40" s="60">
        <v>979</v>
      </c>
      <c r="C40" s="60">
        <v>918</v>
      </c>
      <c r="D40" s="60">
        <v>1169.1563</v>
      </c>
      <c r="E40" s="60">
        <v>1261</v>
      </c>
      <c r="F40" s="61">
        <f t="shared" si="0"/>
        <v>107.85555361588521</v>
      </c>
      <c r="G40" s="62">
        <f t="shared" si="1"/>
        <v>28.804902962206334</v>
      </c>
    </row>
    <row r="41" spans="1:7" ht="18" customHeight="1">
      <c r="A41" s="59" t="s">
        <v>224</v>
      </c>
      <c r="B41" s="60"/>
      <c r="C41" s="60"/>
      <c r="D41" s="60"/>
      <c r="E41" s="60"/>
      <c r="F41" s="61">
        <f t="shared" si="0"/>
        <v>0</v>
      </c>
      <c r="G41" s="62">
        <f t="shared" si="1"/>
        <v>0</v>
      </c>
    </row>
    <row r="42" spans="1:7" ht="18" customHeight="1">
      <c r="A42" s="59" t="s">
        <v>225</v>
      </c>
      <c r="B42" s="60"/>
      <c r="C42" s="60"/>
      <c r="D42" s="60"/>
      <c r="E42" s="60"/>
      <c r="F42" s="61">
        <f t="shared" si="0"/>
        <v>0</v>
      </c>
      <c r="G42" s="62">
        <f t="shared" si="1"/>
        <v>0</v>
      </c>
    </row>
    <row r="43" spans="1:7" ht="18" customHeight="1">
      <c r="A43" s="59" t="s">
        <v>226</v>
      </c>
      <c r="B43" s="60">
        <v>62356</v>
      </c>
      <c r="C43" s="60">
        <v>58536</v>
      </c>
      <c r="D43" s="60">
        <f>SUM(D44:D51)</f>
        <v>67816.02893300001</v>
      </c>
      <c r="E43" s="60">
        <v>75827</v>
      </c>
      <c r="F43" s="61">
        <f t="shared" si="0"/>
        <v>111.81279882211118</v>
      </c>
      <c r="G43" s="62">
        <f t="shared" si="1"/>
        <v>21.60337417409712</v>
      </c>
    </row>
    <row r="44" spans="1:7" ht="18" customHeight="1">
      <c r="A44" s="59" t="s">
        <v>227</v>
      </c>
      <c r="B44" s="60">
        <v>227</v>
      </c>
      <c r="C44" s="60">
        <v>148</v>
      </c>
      <c r="D44" s="60">
        <v>276.5164</v>
      </c>
      <c r="E44" s="60">
        <v>263</v>
      </c>
      <c r="F44" s="61">
        <f t="shared" si="0"/>
        <v>95.11189933038331</v>
      </c>
      <c r="G44" s="62">
        <f t="shared" si="1"/>
        <v>15.859030837004406</v>
      </c>
    </row>
    <row r="45" spans="1:7" ht="18" customHeight="1">
      <c r="A45" s="59" t="s">
        <v>228</v>
      </c>
      <c r="B45" s="60">
        <v>56966</v>
      </c>
      <c r="C45" s="60">
        <v>51820</v>
      </c>
      <c r="D45" s="60">
        <v>60349.212323</v>
      </c>
      <c r="E45" s="60">
        <v>69091</v>
      </c>
      <c r="F45" s="61">
        <f t="shared" si="0"/>
        <v>114.48533848331334</v>
      </c>
      <c r="G45" s="62">
        <f t="shared" si="1"/>
        <v>21.284625917213777</v>
      </c>
    </row>
    <row r="46" spans="1:7" ht="18" customHeight="1">
      <c r="A46" s="59" t="s">
        <v>229</v>
      </c>
      <c r="B46" s="60">
        <v>764</v>
      </c>
      <c r="C46" s="60">
        <v>864</v>
      </c>
      <c r="D46" s="60">
        <v>870.8365699999999</v>
      </c>
      <c r="E46" s="60">
        <v>960</v>
      </c>
      <c r="F46" s="61">
        <f t="shared" si="0"/>
        <v>110.23882472000459</v>
      </c>
      <c r="G46" s="62">
        <f t="shared" si="1"/>
        <v>25.654450261780106</v>
      </c>
    </row>
    <row r="47" spans="1:7" ht="18" customHeight="1">
      <c r="A47" s="59" t="s">
        <v>230</v>
      </c>
      <c r="B47" s="60">
        <v>6</v>
      </c>
      <c r="C47" s="60">
        <v>6</v>
      </c>
      <c r="D47" s="60">
        <v>6</v>
      </c>
      <c r="E47" s="60">
        <v>6</v>
      </c>
      <c r="F47" s="61">
        <f t="shared" si="0"/>
        <v>100</v>
      </c>
      <c r="G47" s="62">
        <f t="shared" si="1"/>
        <v>0</v>
      </c>
    </row>
    <row r="48" spans="1:7" ht="18" customHeight="1">
      <c r="A48" s="59" t="s">
        <v>231</v>
      </c>
      <c r="B48" s="60">
        <v>148</v>
      </c>
      <c r="C48" s="60">
        <v>82</v>
      </c>
      <c r="D48" s="60">
        <v>100.80575</v>
      </c>
      <c r="E48" s="60">
        <v>114</v>
      </c>
      <c r="F48" s="61">
        <f t="shared" si="0"/>
        <v>113.0887870979582</v>
      </c>
      <c r="G48" s="62">
        <f t="shared" si="1"/>
        <v>-22.972972972972975</v>
      </c>
    </row>
    <row r="49" spans="1:7" ht="18" customHeight="1">
      <c r="A49" s="59" t="s">
        <v>232</v>
      </c>
      <c r="B49" s="60">
        <v>331</v>
      </c>
      <c r="C49" s="60">
        <v>276</v>
      </c>
      <c r="D49" s="60">
        <v>400.60402999999997</v>
      </c>
      <c r="E49" s="60">
        <v>383</v>
      </c>
      <c r="F49" s="61">
        <f t="shared" si="0"/>
        <v>95.60562833079838</v>
      </c>
      <c r="G49" s="62">
        <f t="shared" si="1"/>
        <v>15.709969788519636</v>
      </c>
    </row>
    <row r="50" spans="1:7" ht="18" customHeight="1">
      <c r="A50" s="59" t="s">
        <v>233</v>
      </c>
      <c r="B50" s="60">
        <v>2971</v>
      </c>
      <c r="C50" s="60">
        <v>3100</v>
      </c>
      <c r="D50" s="60">
        <v>3559</v>
      </c>
      <c r="E50" s="60">
        <v>3397</v>
      </c>
      <c r="F50" s="61">
        <f t="shared" si="0"/>
        <v>95.44815959539197</v>
      </c>
      <c r="G50" s="62">
        <f t="shared" si="1"/>
        <v>14.33860652978795</v>
      </c>
    </row>
    <row r="51" spans="1:7" ht="18" customHeight="1">
      <c r="A51" s="59" t="s">
        <v>234</v>
      </c>
      <c r="B51" s="60">
        <v>943</v>
      </c>
      <c r="C51" s="60">
        <v>2240</v>
      </c>
      <c r="D51" s="60">
        <v>2253.05386</v>
      </c>
      <c r="E51" s="60">
        <v>1613</v>
      </c>
      <c r="F51" s="61">
        <f t="shared" si="0"/>
        <v>71.59171951619479</v>
      </c>
      <c r="G51" s="62">
        <f t="shared" si="1"/>
        <v>71.04984093319194</v>
      </c>
    </row>
    <row r="52" spans="1:7" ht="18" customHeight="1">
      <c r="A52" s="59" t="s">
        <v>235</v>
      </c>
      <c r="B52" s="60">
        <v>2425</v>
      </c>
      <c r="C52" s="60">
        <v>1585</v>
      </c>
      <c r="D52" s="60">
        <f>SUM(D53:D59)</f>
        <v>1745.69</v>
      </c>
      <c r="E52" s="60">
        <v>809</v>
      </c>
      <c r="F52" s="61">
        <f t="shared" si="0"/>
        <v>46.342706895267774</v>
      </c>
      <c r="G52" s="62">
        <f t="shared" si="1"/>
        <v>-66.63917525773196</v>
      </c>
    </row>
    <row r="53" spans="1:7" ht="18" customHeight="1">
      <c r="A53" s="59" t="s">
        <v>236</v>
      </c>
      <c r="B53" s="60">
        <v>98</v>
      </c>
      <c r="C53" s="60">
        <v>5</v>
      </c>
      <c r="D53" s="60">
        <v>78</v>
      </c>
      <c r="E53" s="60">
        <v>87</v>
      </c>
      <c r="F53" s="61">
        <f t="shared" si="0"/>
        <v>111.53846153846155</v>
      </c>
      <c r="G53" s="62">
        <f t="shared" si="1"/>
        <v>-11.224489795918368</v>
      </c>
    </row>
    <row r="54" spans="1:7" ht="18" customHeight="1">
      <c r="A54" s="59" t="s">
        <v>237</v>
      </c>
      <c r="B54" s="60"/>
      <c r="C54" s="60"/>
      <c r="D54" s="60"/>
      <c r="E54" s="60"/>
      <c r="F54" s="61">
        <f t="shared" si="0"/>
        <v>0</v>
      </c>
      <c r="G54" s="62">
        <f t="shared" si="1"/>
        <v>0</v>
      </c>
    </row>
    <row r="55" spans="1:7" ht="18" customHeight="1">
      <c r="A55" s="59" t="s">
        <v>238</v>
      </c>
      <c r="B55" s="60">
        <v>2189</v>
      </c>
      <c r="C55" s="60">
        <v>1491</v>
      </c>
      <c r="D55" s="60">
        <v>1529</v>
      </c>
      <c r="E55" s="60">
        <v>571</v>
      </c>
      <c r="F55" s="61">
        <f t="shared" si="0"/>
        <v>37.34466971877044</v>
      </c>
      <c r="G55" s="62">
        <f t="shared" si="1"/>
        <v>-73.91502969392417</v>
      </c>
    </row>
    <row r="56" spans="1:7" ht="18" customHeight="1">
      <c r="A56" s="59" t="s">
        <v>239</v>
      </c>
      <c r="B56" s="60"/>
      <c r="C56" s="60"/>
      <c r="D56" s="60"/>
      <c r="E56" s="60"/>
      <c r="F56" s="61">
        <f t="shared" si="0"/>
        <v>0</v>
      </c>
      <c r="G56" s="62">
        <f t="shared" si="1"/>
        <v>0</v>
      </c>
    </row>
    <row r="57" spans="1:7" ht="18" customHeight="1">
      <c r="A57" s="59" t="s">
        <v>240</v>
      </c>
      <c r="B57" s="60"/>
      <c r="C57" s="60"/>
      <c r="D57" s="60"/>
      <c r="E57" s="60">
        <v>1</v>
      </c>
      <c r="F57" s="61">
        <f t="shared" si="0"/>
        <v>0</v>
      </c>
      <c r="G57" s="62">
        <f t="shared" si="1"/>
        <v>0</v>
      </c>
    </row>
    <row r="58" spans="1:7" ht="18" customHeight="1">
      <c r="A58" s="59" t="s">
        <v>241</v>
      </c>
      <c r="B58" s="60">
        <v>138</v>
      </c>
      <c r="C58" s="60">
        <v>89</v>
      </c>
      <c r="D58" s="60">
        <v>131.49</v>
      </c>
      <c r="E58" s="60">
        <v>143</v>
      </c>
      <c r="F58" s="61">
        <f t="shared" si="0"/>
        <v>108.75351737774734</v>
      </c>
      <c r="G58" s="62">
        <f t="shared" si="1"/>
        <v>3.6231884057971016</v>
      </c>
    </row>
    <row r="59" spans="1:7" ht="18" customHeight="1">
      <c r="A59" s="59" t="s">
        <v>242</v>
      </c>
      <c r="B59" s="60"/>
      <c r="C59" s="60"/>
      <c r="D59" s="60">
        <v>7.2</v>
      </c>
      <c r="E59" s="60">
        <v>7</v>
      </c>
      <c r="F59" s="61">
        <f t="shared" si="0"/>
        <v>97.22222222222221</v>
      </c>
      <c r="G59" s="62">
        <f t="shared" si="1"/>
        <v>0</v>
      </c>
    </row>
    <row r="60" spans="1:7" ht="18" customHeight="1">
      <c r="A60" s="59" t="s">
        <v>243</v>
      </c>
      <c r="B60" s="60">
        <v>2224</v>
      </c>
      <c r="C60" s="60">
        <v>1882</v>
      </c>
      <c r="D60" s="60">
        <f>SUM(D61:D65)</f>
        <v>2537.0832</v>
      </c>
      <c r="E60" s="60">
        <v>2548</v>
      </c>
      <c r="F60" s="61">
        <f t="shared" si="0"/>
        <v>100.43028939689482</v>
      </c>
      <c r="G60" s="62">
        <f t="shared" si="1"/>
        <v>14.568345323741008</v>
      </c>
    </row>
    <row r="61" spans="1:7" ht="18" customHeight="1">
      <c r="A61" s="59" t="s">
        <v>244</v>
      </c>
      <c r="B61" s="60">
        <v>1366</v>
      </c>
      <c r="C61" s="60">
        <v>1030</v>
      </c>
      <c r="D61" s="60">
        <v>1588.3864899999999</v>
      </c>
      <c r="E61" s="60">
        <v>1571</v>
      </c>
      <c r="F61" s="61">
        <f t="shared" si="0"/>
        <v>98.90539927722503</v>
      </c>
      <c r="G61" s="62">
        <f t="shared" si="1"/>
        <v>15.00732064421669</v>
      </c>
    </row>
    <row r="62" spans="1:7" ht="18" customHeight="1">
      <c r="A62" s="59" t="s">
        <v>245</v>
      </c>
      <c r="B62" s="60">
        <v>53</v>
      </c>
      <c r="C62" s="60">
        <v>79</v>
      </c>
      <c r="D62" s="60">
        <v>88.4789</v>
      </c>
      <c r="E62" s="60">
        <v>93</v>
      </c>
      <c r="F62" s="61">
        <f t="shared" si="0"/>
        <v>105.10980584071457</v>
      </c>
      <c r="G62" s="62">
        <f t="shared" si="1"/>
        <v>75.47169811320755</v>
      </c>
    </row>
    <row r="63" spans="1:7" ht="18" customHeight="1">
      <c r="A63" s="59" t="s">
        <v>246</v>
      </c>
      <c r="B63" s="60">
        <v>148</v>
      </c>
      <c r="C63" s="60">
        <v>157</v>
      </c>
      <c r="D63" s="60">
        <v>214.13461</v>
      </c>
      <c r="E63" s="60">
        <v>183</v>
      </c>
      <c r="F63" s="61">
        <f t="shared" si="0"/>
        <v>85.4602625890322</v>
      </c>
      <c r="G63" s="62">
        <f t="shared" si="1"/>
        <v>23.64864864864865</v>
      </c>
    </row>
    <row r="64" spans="1:7" ht="18" customHeight="1">
      <c r="A64" s="59" t="s">
        <v>247</v>
      </c>
      <c r="B64" s="60">
        <v>321</v>
      </c>
      <c r="C64" s="60">
        <v>352</v>
      </c>
      <c r="D64" s="60">
        <v>444.28319999999997</v>
      </c>
      <c r="E64" s="60">
        <v>402</v>
      </c>
      <c r="F64" s="61">
        <f t="shared" si="0"/>
        <v>90.48282716969717</v>
      </c>
      <c r="G64" s="62">
        <f t="shared" si="1"/>
        <v>25.233644859813083</v>
      </c>
    </row>
    <row r="65" spans="1:7" ht="18" customHeight="1">
      <c r="A65" s="59" t="s">
        <v>248</v>
      </c>
      <c r="B65" s="60">
        <v>336</v>
      </c>
      <c r="C65" s="60">
        <v>264</v>
      </c>
      <c r="D65" s="60">
        <v>201.8</v>
      </c>
      <c r="E65" s="60">
        <v>299</v>
      </c>
      <c r="F65" s="61">
        <f t="shared" si="0"/>
        <v>148.16650148662043</v>
      </c>
      <c r="G65" s="62">
        <f t="shared" si="1"/>
        <v>-11.011904761904761</v>
      </c>
    </row>
    <row r="66" spans="1:7" ht="18" customHeight="1">
      <c r="A66" s="59" t="s">
        <v>249</v>
      </c>
      <c r="B66" s="60">
        <v>39970</v>
      </c>
      <c r="C66" s="60">
        <v>29162</v>
      </c>
      <c r="D66" s="60">
        <f>SUM(D67:D84)</f>
        <v>41431.830323999995</v>
      </c>
      <c r="E66" s="60">
        <v>40721</v>
      </c>
      <c r="F66" s="61">
        <f t="shared" si="0"/>
        <v>98.28433762534445</v>
      </c>
      <c r="G66" s="62">
        <f t="shared" si="1"/>
        <v>1.8789091818864148</v>
      </c>
    </row>
    <row r="67" spans="1:7" ht="18" customHeight="1">
      <c r="A67" s="59" t="s">
        <v>250</v>
      </c>
      <c r="B67" s="60">
        <v>2253</v>
      </c>
      <c r="C67" s="60">
        <v>1842</v>
      </c>
      <c r="D67" s="60">
        <v>2329.9512000000004</v>
      </c>
      <c r="E67" s="60">
        <v>2336</v>
      </c>
      <c r="F67" s="61">
        <f t="shared" si="0"/>
        <v>100.25961058755219</v>
      </c>
      <c r="G67" s="62">
        <f t="shared" si="1"/>
        <v>3.683976919662672</v>
      </c>
    </row>
    <row r="68" spans="1:7" ht="18" customHeight="1">
      <c r="A68" s="59" t="s">
        <v>251</v>
      </c>
      <c r="B68" s="60">
        <v>908</v>
      </c>
      <c r="C68" s="60">
        <v>912</v>
      </c>
      <c r="D68" s="60">
        <v>1310.4013</v>
      </c>
      <c r="E68" s="60">
        <v>1361</v>
      </c>
      <c r="F68" s="61">
        <f t="shared" si="0"/>
        <v>103.86131332439919</v>
      </c>
      <c r="G68" s="62">
        <f t="shared" si="1"/>
        <v>49.88986784140969</v>
      </c>
    </row>
    <row r="69" spans="1:7" ht="18" customHeight="1">
      <c r="A69" s="59" t="s">
        <v>252</v>
      </c>
      <c r="B69" s="60">
        <v>7097</v>
      </c>
      <c r="C69" s="60"/>
      <c r="D69" s="60">
        <v>0</v>
      </c>
      <c r="E69" s="60"/>
      <c r="F69" s="61">
        <f aca="true" t="shared" si="2" ref="F69:F132">IF(OR(D69=0,D69=""),,E69/D69*100)</f>
        <v>0</v>
      </c>
      <c r="G69" s="62">
        <f aca="true" t="shared" si="3" ref="G69:G132">IF(OR(B69=0,B69=""),,(E69-B69)/B69*100)</f>
        <v>-100</v>
      </c>
    </row>
    <row r="70" spans="1:7" ht="18" customHeight="1">
      <c r="A70" s="59" t="s">
        <v>253</v>
      </c>
      <c r="B70" s="60">
        <v>21256</v>
      </c>
      <c r="C70" s="60">
        <v>12627</v>
      </c>
      <c r="D70" s="60">
        <v>20738.439123999997</v>
      </c>
      <c r="E70" s="60">
        <v>20040</v>
      </c>
      <c r="F70" s="61">
        <f t="shared" si="2"/>
        <v>96.63215191932302</v>
      </c>
      <c r="G70" s="62">
        <f t="shared" si="3"/>
        <v>-5.7207376740684985</v>
      </c>
    </row>
    <row r="71" spans="1:7" ht="18" customHeight="1">
      <c r="A71" s="59" t="s">
        <v>254</v>
      </c>
      <c r="B71" s="60"/>
      <c r="C71" s="60"/>
      <c r="D71" s="60"/>
      <c r="E71" s="60"/>
      <c r="F71" s="61">
        <f t="shared" si="2"/>
        <v>0</v>
      </c>
      <c r="G71" s="62">
        <f t="shared" si="3"/>
        <v>0</v>
      </c>
    </row>
    <row r="72" spans="1:7" ht="18" customHeight="1">
      <c r="A72" s="59" t="s">
        <v>255</v>
      </c>
      <c r="B72" s="60">
        <v>192</v>
      </c>
      <c r="C72" s="60">
        <v>183</v>
      </c>
      <c r="D72" s="60">
        <v>329</v>
      </c>
      <c r="E72" s="60">
        <v>329</v>
      </c>
      <c r="F72" s="61">
        <f t="shared" si="2"/>
        <v>100</v>
      </c>
      <c r="G72" s="62">
        <f t="shared" si="3"/>
        <v>71.35416666666666</v>
      </c>
    </row>
    <row r="73" spans="1:7" ht="18" customHeight="1">
      <c r="A73" s="59" t="s">
        <v>256</v>
      </c>
      <c r="B73" s="60">
        <v>2266</v>
      </c>
      <c r="C73" s="60">
        <v>1846</v>
      </c>
      <c r="D73" s="60">
        <v>2588.33</v>
      </c>
      <c r="E73" s="60">
        <v>2672</v>
      </c>
      <c r="F73" s="61">
        <f t="shared" si="2"/>
        <v>103.2325862621845</v>
      </c>
      <c r="G73" s="62">
        <f t="shared" si="3"/>
        <v>17.917034421888793</v>
      </c>
    </row>
    <row r="74" spans="1:7" ht="18" customHeight="1">
      <c r="A74" s="59" t="s">
        <v>257</v>
      </c>
      <c r="B74" s="60">
        <v>298</v>
      </c>
      <c r="C74" s="60">
        <v>208</v>
      </c>
      <c r="D74" s="60">
        <v>318.08000000000004</v>
      </c>
      <c r="E74" s="60">
        <v>275</v>
      </c>
      <c r="F74" s="61">
        <f t="shared" si="2"/>
        <v>86.45623742454728</v>
      </c>
      <c r="G74" s="62">
        <f t="shared" si="3"/>
        <v>-7.718120805369128</v>
      </c>
    </row>
    <row r="75" spans="1:7" ht="18" customHeight="1">
      <c r="A75" s="59" t="s">
        <v>258</v>
      </c>
      <c r="B75" s="60">
        <v>1417</v>
      </c>
      <c r="C75" s="60">
        <v>1262</v>
      </c>
      <c r="D75" s="60">
        <v>1333.3093999999999</v>
      </c>
      <c r="E75" s="60">
        <v>1278</v>
      </c>
      <c r="F75" s="61">
        <f t="shared" si="2"/>
        <v>95.85172053838367</v>
      </c>
      <c r="G75" s="62">
        <f t="shared" si="3"/>
        <v>-9.809456598447424</v>
      </c>
    </row>
    <row r="76" spans="1:7" ht="18" customHeight="1">
      <c r="A76" s="59" t="s">
        <v>259</v>
      </c>
      <c r="B76" s="60">
        <v>562</v>
      </c>
      <c r="C76" s="60">
        <v>1458</v>
      </c>
      <c r="D76" s="60">
        <v>1517.4898</v>
      </c>
      <c r="E76" s="60">
        <v>1253</v>
      </c>
      <c r="F76" s="61">
        <f t="shared" si="2"/>
        <v>82.57057147929429</v>
      </c>
      <c r="G76" s="62">
        <f t="shared" si="3"/>
        <v>122.95373665480427</v>
      </c>
    </row>
    <row r="77" spans="1:7" ht="18" customHeight="1">
      <c r="A77" s="59" t="s">
        <v>260</v>
      </c>
      <c r="B77" s="60">
        <v>230</v>
      </c>
      <c r="C77" s="60">
        <v>71</v>
      </c>
      <c r="D77" s="60">
        <v>260.3</v>
      </c>
      <c r="E77" s="60">
        <v>267</v>
      </c>
      <c r="F77" s="61">
        <f t="shared" si="2"/>
        <v>102.57395313100268</v>
      </c>
      <c r="G77" s="62">
        <f t="shared" si="3"/>
        <v>16.08695652173913</v>
      </c>
    </row>
    <row r="78" spans="1:7" ht="18" customHeight="1">
      <c r="A78" s="59" t="s">
        <v>261</v>
      </c>
      <c r="B78" s="60">
        <v>6</v>
      </c>
      <c r="C78" s="60">
        <v>15</v>
      </c>
      <c r="D78" s="60">
        <v>13.9695</v>
      </c>
      <c r="E78" s="60">
        <v>14</v>
      </c>
      <c r="F78" s="61">
        <f t="shared" si="2"/>
        <v>100.2183327964494</v>
      </c>
      <c r="G78" s="62">
        <f t="shared" si="3"/>
        <v>133.33333333333331</v>
      </c>
    </row>
    <row r="79" spans="1:7" ht="18" customHeight="1">
      <c r="A79" s="59" t="s">
        <v>262</v>
      </c>
      <c r="B79" s="60">
        <v>1811</v>
      </c>
      <c r="C79" s="60">
        <v>15</v>
      </c>
      <c r="D79" s="60">
        <v>15</v>
      </c>
      <c r="E79" s="60">
        <v>1215</v>
      </c>
      <c r="F79" s="61">
        <f t="shared" si="2"/>
        <v>8100</v>
      </c>
      <c r="G79" s="62">
        <f t="shared" si="3"/>
        <v>-32.90999447818885</v>
      </c>
    </row>
    <row r="80" spans="1:7" ht="18" customHeight="1">
      <c r="A80" s="59" t="s">
        <v>263</v>
      </c>
      <c r="B80" s="60">
        <v>109</v>
      </c>
      <c r="C80" s="60">
        <v>270</v>
      </c>
      <c r="D80" s="60">
        <v>279</v>
      </c>
      <c r="E80" s="60">
        <v>131</v>
      </c>
      <c r="F80" s="61">
        <f t="shared" si="2"/>
        <v>46.95340501792115</v>
      </c>
      <c r="G80" s="62">
        <f t="shared" si="3"/>
        <v>20.18348623853211</v>
      </c>
    </row>
    <row r="81" spans="1:7" ht="18" customHeight="1">
      <c r="A81" s="59" t="s">
        <v>264</v>
      </c>
      <c r="B81" s="60">
        <v>950</v>
      </c>
      <c r="C81" s="60">
        <v>740</v>
      </c>
      <c r="D81" s="60">
        <v>740.4</v>
      </c>
      <c r="E81" s="60">
        <v>1164</v>
      </c>
      <c r="F81" s="61">
        <f t="shared" si="2"/>
        <v>157.2123176661264</v>
      </c>
      <c r="G81" s="62">
        <f t="shared" si="3"/>
        <v>22.526315789473685</v>
      </c>
    </row>
    <row r="82" spans="1:7" ht="18" customHeight="1">
      <c r="A82" s="59" t="s">
        <v>265</v>
      </c>
      <c r="B82" s="60">
        <v>16</v>
      </c>
      <c r="C82" s="60">
        <v>29</v>
      </c>
      <c r="D82" s="60">
        <v>28.979999999999997</v>
      </c>
      <c r="E82" s="60">
        <v>29</v>
      </c>
      <c r="F82" s="61">
        <f t="shared" si="2"/>
        <v>100.06901311249139</v>
      </c>
      <c r="G82" s="62">
        <f t="shared" si="3"/>
        <v>81.25</v>
      </c>
    </row>
    <row r="83" spans="1:7" ht="18" customHeight="1">
      <c r="A83" s="59" t="s">
        <v>266</v>
      </c>
      <c r="B83" s="60"/>
      <c r="C83" s="60">
        <v>6680</v>
      </c>
      <c r="D83" s="60">
        <v>8062.4</v>
      </c>
      <c r="E83" s="60">
        <v>8093</v>
      </c>
      <c r="F83" s="61">
        <f t="shared" si="2"/>
        <v>100.37953959118873</v>
      </c>
      <c r="G83" s="62">
        <f t="shared" si="3"/>
        <v>0</v>
      </c>
    </row>
    <row r="84" spans="1:7" ht="18" customHeight="1">
      <c r="A84" s="59" t="s">
        <v>267</v>
      </c>
      <c r="B84" s="60">
        <v>599</v>
      </c>
      <c r="C84" s="60">
        <v>1004</v>
      </c>
      <c r="D84" s="60">
        <v>1566.78</v>
      </c>
      <c r="E84" s="60">
        <v>264</v>
      </c>
      <c r="F84" s="61">
        <f t="shared" si="2"/>
        <v>16.849844904836672</v>
      </c>
      <c r="G84" s="62">
        <f t="shared" si="3"/>
        <v>-55.926544240400666</v>
      </c>
    </row>
    <row r="85" spans="1:7" ht="18" customHeight="1">
      <c r="A85" s="59" t="s">
        <v>268</v>
      </c>
      <c r="B85" s="60">
        <v>38741</v>
      </c>
      <c r="C85" s="60">
        <v>37203</v>
      </c>
      <c r="D85" s="60">
        <f>SUM(D86:D97)</f>
        <v>41878.026937999995</v>
      </c>
      <c r="E85" s="60">
        <v>43006</v>
      </c>
      <c r="F85" s="61">
        <f t="shared" si="2"/>
        <v>102.69347231585184</v>
      </c>
      <c r="G85" s="62">
        <f t="shared" si="3"/>
        <v>11.009008543919878</v>
      </c>
    </row>
    <row r="86" spans="1:7" ht="18" customHeight="1">
      <c r="A86" s="59" t="s">
        <v>269</v>
      </c>
      <c r="B86" s="60">
        <v>523</v>
      </c>
      <c r="C86" s="60">
        <v>368</v>
      </c>
      <c r="D86" s="60">
        <v>423.72752800000006</v>
      </c>
      <c r="E86" s="60">
        <v>437</v>
      </c>
      <c r="F86" s="61">
        <f t="shared" si="2"/>
        <v>103.13231289518671</v>
      </c>
      <c r="G86" s="62">
        <f t="shared" si="3"/>
        <v>-16.44359464627151</v>
      </c>
    </row>
    <row r="87" spans="1:7" ht="18" customHeight="1">
      <c r="A87" s="59" t="s">
        <v>270</v>
      </c>
      <c r="B87" s="60">
        <v>1309</v>
      </c>
      <c r="C87" s="60">
        <v>1213</v>
      </c>
      <c r="D87" s="60">
        <v>1232.2964000000002</v>
      </c>
      <c r="E87" s="60">
        <v>1240</v>
      </c>
      <c r="F87" s="61">
        <f t="shared" si="2"/>
        <v>100.62514180841555</v>
      </c>
      <c r="G87" s="62">
        <f t="shared" si="3"/>
        <v>-5.271199388846448</v>
      </c>
    </row>
    <row r="88" spans="1:7" ht="18" customHeight="1">
      <c r="A88" s="59" t="s">
        <v>271</v>
      </c>
      <c r="B88" s="60">
        <v>2641</v>
      </c>
      <c r="C88" s="60">
        <v>2238</v>
      </c>
      <c r="D88" s="60">
        <v>2910.6946</v>
      </c>
      <c r="E88" s="60">
        <v>2911</v>
      </c>
      <c r="F88" s="61">
        <f t="shared" si="2"/>
        <v>100.01049234090036</v>
      </c>
      <c r="G88" s="62">
        <f t="shared" si="3"/>
        <v>10.223400227186671</v>
      </c>
    </row>
    <row r="89" spans="1:7" ht="18" customHeight="1">
      <c r="A89" s="59" t="s">
        <v>272</v>
      </c>
      <c r="B89" s="60">
        <v>5440</v>
      </c>
      <c r="C89" s="60">
        <v>5959</v>
      </c>
      <c r="D89" s="60">
        <v>6970.30841</v>
      </c>
      <c r="E89" s="60">
        <v>7731</v>
      </c>
      <c r="F89" s="61">
        <f t="shared" si="2"/>
        <v>110.91331323171683</v>
      </c>
      <c r="G89" s="62">
        <f t="shared" si="3"/>
        <v>42.1139705882353</v>
      </c>
    </row>
    <row r="90" spans="1:7" ht="18" customHeight="1">
      <c r="A90" s="59" t="s">
        <v>273</v>
      </c>
      <c r="B90" s="60"/>
      <c r="C90" s="60">
        <v>5288</v>
      </c>
      <c r="D90" s="60">
        <v>5318</v>
      </c>
      <c r="E90" s="60">
        <v>5500</v>
      </c>
      <c r="F90" s="61">
        <f t="shared" si="2"/>
        <v>103.42233922527267</v>
      </c>
      <c r="G90" s="62">
        <f t="shared" si="3"/>
        <v>0</v>
      </c>
    </row>
    <row r="91" spans="1:7" ht="18" customHeight="1">
      <c r="A91" s="59" t="s">
        <v>274</v>
      </c>
      <c r="B91" s="60"/>
      <c r="C91" s="60">
        <v>18650</v>
      </c>
      <c r="D91" s="60">
        <v>20465</v>
      </c>
      <c r="E91" s="60">
        <v>20404</v>
      </c>
      <c r="F91" s="61">
        <f t="shared" si="2"/>
        <v>99.70193012460298</v>
      </c>
      <c r="G91" s="62">
        <f t="shared" si="3"/>
        <v>0</v>
      </c>
    </row>
    <row r="92" spans="1:7" ht="18" customHeight="1">
      <c r="A92" s="59" t="s">
        <v>275</v>
      </c>
      <c r="B92" s="60">
        <v>24681</v>
      </c>
      <c r="C92" s="60">
        <v>211</v>
      </c>
      <c r="D92" s="60">
        <v>273</v>
      </c>
      <c r="E92" s="60">
        <v>269</v>
      </c>
      <c r="F92" s="61">
        <f t="shared" si="2"/>
        <v>98.53479853479854</v>
      </c>
      <c r="G92" s="62">
        <f t="shared" si="3"/>
        <v>-98.91009278392285</v>
      </c>
    </row>
    <row r="93" spans="1:7" ht="18" customHeight="1">
      <c r="A93" s="59" t="s">
        <v>276</v>
      </c>
      <c r="B93" s="60"/>
      <c r="C93" s="60">
        <v>70</v>
      </c>
      <c r="D93" s="60">
        <v>112.5</v>
      </c>
      <c r="E93" s="60">
        <v>112</v>
      </c>
      <c r="F93" s="61">
        <f t="shared" si="2"/>
        <v>99.55555555555556</v>
      </c>
      <c r="G93" s="62">
        <f t="shared" si="3"/>
        <v>0</v>
      </c>
    </row>
    <row r="94" spans="1:7" ht="18" customHeight="1">
      <c r="A94" s="59" t="s">
        <v>277</v>
      </c>
      <c r="B94" s="60">
        <v>6</v>
      </c>
      <c r="C94" s="60">
        <v>60</v>
      </c>
      <c r="D94" s="60">
        <v>60</v>
      </c>
      <c r="E94" s="60">
        <v>60</v>
      </c>
      <c r="F94" s="61">
        <f t="shared" si="2"/>
        <v>100</v>
      </c>
      <c r="G94" s="62">
        <f t="shared" si="3"/>
        <v>900</v>
      </c>
    </row>
    <row r="95" spans="1:7" ht="18" customHeight="1">
      <c r="A95" s="59" t="s">
        <v>278</v>
      </c>
      <c r="B95" s="60">
        <v>2950</v>
      </c>
      <c r="C95" s="60">
        <v>2056</v>
      </c>
      <c r="D95" s="60">
        <v>2629</v>
      </c>
      <c r="E95" s="60">
        <v>2906</v>
      </c>
      <c r="F95" s="61">
        <f t="shared" si="2"/>
        <v>110.5363255990871</v>
      </c>
      <c r="G95" s="62">
        <f t="shared" si="3"/>
        <v>-1.4915254237288136</v>
      </c>
    </row>
    <row r="96" spans="1:7" ht="18" customHeight="1">
      <c r="A96" s="59" t="s">
        <v>279</v>
      </c>
      <c r="B96" s="60">
        <v>1191</v>
      </c>
      <c r="C96" s="60">
        <v>1090</v>
      </c>
      <c r="D96" s="60">
        <v>1404.5</v>
      </c>
      <c r="E96" s="60">
        <v>1436</v>
      </c>
      <c r="F96" s="61">
        <f t="shared" si="2"/>
        <v>102.24279102883588</v>
      </c>
      <c r="G96" s="62">
        <f t="shared" si="3"/>
        <v>20.570948782535684</v>
      </c>
    </row>
    <row r="97" spans="1:7" ht="18" customHeight="1">
      <c r="A97" s="59" t="s">
        <v>280</v>
      </c>
      <c r="B97" s="60"/>
      <c r="C97" s="60"/>
      <c r="D97" s="60">
        <v>79</v>
      </c>
      <c r="E97" s="60">
        <v>0</v>
      </c>
      <c r="F97" s="61">
        <f t="shared" si="2"/>
        <v>0</v>
      </c>
      <c r="G97" s="62">
        <f t="shared" si="3"/>
        <v>0</v>
      </c>
    </row>
    <row r="98" spans="1:7" ht="18" customHeight="1">
      <c r="A98" s="59" t="s">
        <v>281</v>
      </c>
      <c r="B98" s="60">
        <v>4079</v>
      </c>
      <c r="C98" s="60">
        <v>972</v>
      </c>
      <c r="D98" s="60">
        <f>SUM(D99:D106)</f>
        <v>2280.0062000000003</v>
      </c>
      <c r="E98" s="60">
        <v>2275</v>
      </c>
      <c r="F98" s="61">
        <f t="shared" si="2"/>
        <v>99.78043042163655</v>
      </c>
      <c r="G98" s="62">
        <f t="shared" si="3"/>
        <v>-44.226526109340526</v>
      </c>
    </row>
    <row r="99" spans="1:7" ht="18" customHeight="1">
      <c r="A99" s="59" t="s">
        <v>282</v>
      </c>
      <c r="B99" s="60">
        <v>159</v>
      </c>
      <c r="C99" s="60">
        <v>130</v>
      </c>
      <c r="D99" s="60">
        <v>229.76819999999998</v>
      </c>
      <c r="E99" s="60">
        <v>181</v>
      </c>
      <c r="F99" s="61">
        <f t="shared" si="2"/>
        <v>78.77504371797318</v>
      </c>
      <c r="G99" s="62">
        <f t="shared" si="3"/>
        <v>13.836477987421384</v>
      </c>
    </row>
    <row r="100" spans="1:7" ht="18" customHeight="1">
      <c r="A100" s="59" t="s">
        <v>283</v>
      </c>
      <c r="B100" s="60"/>
      <c r="C100" s="60">
        <v>35</v>
      </c>
      <c r="E100" s="60">
        <v>35</v>
      </c>
      <c r="F100" s="61">
        <f t="shared" si="2"/>
        <v>0</v>
      </c>
      <c r="G100" s="62">
        <f t="shared" si="3"/>
        <v>0</v>
      </c>
    </row>
    <row r="101" spans="1:7" ht="18" customHeight="1">
      <c r="A101" s="59" t="s">
        <v>284</v>
      </c>
      <c r="B101" s="60">
        <v>1139</v>
      </c>
      <c r="C101" s="60">
        <v>107</v>
      </c>
      <c r="D101" s="60">
        <v>50</v>
      </c>
      <c r="E101" s="60">
        <v>122</v>
      </c>
      <c r="F101" s="61">
        <f t="shared" si="2"/>
        <v>244</v>
      </c>
      <c r="G101" s="62">
        <f t="shared" si="3"/>
        <v>-89.28884986830553</v>
      </c>
    </row>
    <row r="102" spans="1:7" ht="18" customHeight="1">
      <c r="A102" s="59" t="s">
        <v>285</v>
      </c>
      <c r="B102" s="60">
        <v>1010</v>
      </c>
      <c r="C102" s="60">
        <v>449</v>
      </c>
      <c r="D102" s="60">
        <v>107</v>
      </c>
      <c r="E102" s="60">
        <v>35</v>
      </c>
      <c r="F102" s="61">
        <f t="shared" si="2"/>
        <v>32.71028037383177</v>
      </c>
      <c r="G102" s="62">
        <f t="shared" si="3"/>
        <v>-96.53465346534654</v>
      </c>
    </row>
    <row r="103" spans="1:7" ht="18" customHeight="1">
      <c r="A103" s="59" t="s">
        <v>286</v>
      </c>
      <c r="B103" s="60">
        <v>414</v>
      </c>
      <c r="C103" s="60"/>
      <c r="D103" s="60">
        <v>449.44</v>
      </c>
      <c r="E103" s="60">
        <v>414</v>
      </c>
      <c r="F103" s="61">
        <f t="shared" si="2"/>
        <v>92.11463154147384</v>
      </c>
      <c r="G103" s="62">
        <f t="shared" si="3"/>
        <v>0</v>
      </c>
    </row>
    <row r="104" spans="1:7" ht="18" customHeight="1">
      <c r="A104" s="59" t="s">
        <v>287</v>
      </c>
      <c r="B104" s="60">
        <v>1035</v>
      </c>
      <c r="C104" s="60"/>
      <c r="D104" s="60">
        <v>1128.19</v>
      </c>
      <c r="E104" s="60">
        <v>1182</v>
      </c>
      <c r="F104" s="61">
        <f t="shared" si="2"/>
        <v>104.76958668309415</v>
      </c>
      <c r="G104" s="62">
        <f t="shared" si="3"/>
        <v>14.202898550724639</v>
      </c>
    </row>
    <row r="105" spans="1:7" ht="18" customHeight="1">
      <c r="A105" s="59" t="s">
        <v>288</v>
      </c>
      <c r="B105" s="60">
        <v>23</v>
      </c>
      <c r="C105" s="60">
        <v>23</v>
      </c>
      <c r="D105" s="60">
        <v>23</v>
      </c>
      <c r="E105" s="60">
        <v>23</v>
      </c>
      <c r="F105" s="61">
        <f t="shared" si="2"/>
        <v>100</v>
      </c>
      <c r="G105" s="62">
        <f t="shared" si="3"/>
        <v>0</v>
      </c>
    </row>
    <row r="106" spans="1:7" ht="18" customHeight="1">
      <c r="A106" s="59" t="s">
        <v>289</v>
      </c>
      <c r="B106" s="60">
        <v>299</v>
      </c>
      <c r="C106" s="60">
        <v>228</v>
      </c>
      <c r="D106" s="60">
        <v>292.608</v>
      </c>
      <c r="E106" s="60">
        <v>283</v>
      </c>
      <c r="F106" s="61">
        <f t="shared" si="2"/>
        <v>96.71642607174104</v>
      </c>
      <c r="G106" s="62">
        <f t="shared" si="3"/>
        <v>-5.351170568561873</v>
      </c>
    </row>
    <row r="107" spans="1:7" ht="18" customHeight="1">
      <c r="A107" s="59" t="s">
        <v>290</v>
      </c>
      <c r="B107" s="60">
        <v>12920</v>
      </c>
      <c r="C107" s="60">
        <v>6549</v>
      </c>
      <c r="D107" s="60">
        <f>SUM(D108:D113)</f>
        <v>19090.62372</v>
      </c>
      <c r="E107" s="60">
        <v>29389</v>
      </c>
      <c r="F107" s="61">
        <f t="shared" si="2"/>
        <v>153.94468211748924</v>
      </c>
      <c r="G107" s="62">
        <f t="shared" si="3"/>
        <v>127.46904024767802</v>
      </c>
    </row>
    <row r="108" spans="1:7" ht="18" customHeight="1">
      <c r="A108" s="59" t="s">
        <v>291</v>
      </c>
      <c r="B108" s="60">
        <v>2232</v>
      </c>
      <c r="C108" s="60">
        <v>1843</v>
      </c>
      <c r="D108" s="60">
        <v>2895.3391699999997</v>
      </c>
      <c r="E108" s="60">
        <v>3011</v>
      </c>
      <c r="F108" s="61">
        <f t="shared" si="2"/>
        <v>103.99472473547893</v>
      </c>
      <c r="G108" s="62">
        <f t="shared" si="3"/>
        <v>34.901433691756274</v>
      </c>
    </row>
    <row r="109" spans="1:7" ht="18" customHeight="1">
      <c r="A109" s="59" t="s">
        <v>292</v>
      </c>
      <c r="B109" s="60">
        <v>85</v>
      </c>
      <c r="C109" s="60">
        <v>114</v>
      </c>
      <c r="D109" s="60">
        <v>142.5272</v>
      </c>
      <c r="E109" s="60">
        <v>141</v>
      </c>
      <c r="F109" s="61">
        <f t="shared" si="2"/>
        <v>98.92848522948603</v>
      </c>
      <c r="G109" s="62">
        <f t="shared" si="3"/>
        <v>65.88235294117646</v>
      </c>
    </row>
    <row r="110" spans="1:7" ht="18" customHeight="1">
      <c r="A110" s="59" t="s">
        <v>293</v>
      </c>
      <c r="B110" s="60">
        <v>6530</v>
      </c>
      <c r="C110" s="60">
        <v>1309</v>
      </c>
      <c r="D110" s="60">
        <v>10575.91</v>
      </c>
      <c r="E110" s="60">
        <v>21092</v>
      </c>
      <c r="F110" s="61">
        <f t="shared" si="2"/>
        <v>199.43437491430998</v>
      </c>
      <c r="G110" s="62">
        <f t="shared" si="3"/>
        <v>223.00153139356814</v>
      </c>
    </row>
    <row r="111" spans="1:7" ht="18" customHeight="1">
      <c r="A111" s="59" t="s">
        <v>294</v>
      </c>
      <c r="B111" s="60">
        <v>3103</v>
      </c>
      <c r="C111" s="60">
        <v>3283</v>
      </c>
      <c r="D111" s="60">
        <v>3951.04735</v>
      </c>
      <c r="E111" s="60">
        <v>3619</v>
      </c>
      <c r="F111" s="61">
        <f t="shared" si="2"/>
        <v>91.59596632017079</v>
      </c>
      <c r="G111" s="62">
        <f t="shared" si="3"/>
        <v>16.629068643248466</v>
      </c>
    </row>
    <row r="112" spans="1:7" ht="18" customHeight="1">
      <c r="A112" s="59" t="s">
        <v>295</v>
      </c>
      <c r="B112" s="60">
        <v>0</v>
      </c>
      <c r="C112" s="60"/>
      <c r="E112" s="60"/>
      <c r="F112" s="61">
        <f t="shared" si="2"/>
        <v>0</v>
      </c>
      <c r="G112" s="62">
        <f t="shared" si="3"/>
        <v>0</v>
      </c>
    </row>
    <row r="113" spans="1:7" ht="18" customHeight="1">
      <c r="A113" s="59" t="s">
        <v>296</v>
      </c>
      <c r="B113" s="60">
        <v>970</v>
      </c>
      <c r="C113" s="60"/>
      <c r="D113" s="60">
        <v>1525.8</v>
      </c>
      <c r="E113" s="60">
        <v>1526</v>
      </c>
      <c r="F113" s="61">
        <f t="shared" si="2"/>
        <v>100.01310787783457</v>
      </c>
      <c r="G113" s="62">
        <f t="shared" si="3"/>
        <v>57.319587628865975</v>
      </c>
    </row>
    <row r="114" spans="1:7" ht="18" customHeight="1">
      <c r="A114" s="59" t="s">
        <v>297</v>
      </c>
      <c r="B114" s="60">
        <v>42518</v>
      </c>
      <c r="C114" s="60">
        <v>29020</v>
      </c>
      <c r="D114" s="60">
        <f>SUM(D115:D123)</f>
        <v>53382.911587</v>
      </c>
      <c r="E114" s="60">
        <v>52047</v>
      </c>
      <c r="F114" s="61">
        <f t="shared" si="2"/>
        <v>97.49749208635272</v>
      </c>
      <c r="G114" s="62">
        <f t="shared" si="3"/>
        <v>22.411684463050943</v>
      </c>
    </row>
    <row r="115" spans="1:7" ht="18" customHeight="1">
      <c r="A115" s="59" t="s">
        <v>298</v>
      </c>
      <c r="B115" s="60">
        <v>18065</v>
      </c>
      <c r="C115" s="60">
        <v>9039</v>
      </c>
      <c r="D115" s="60">
        <v>15382.026467</v>
      </c>
      <c r="E115" s="60">
        <v>14863</v>
      </c>
      <c r="F115" s="61">
        <f t="shared" si="2"/>
        <v>96.62576014861567</v>
      </c>
      <c r="G115" s="62">
        <f t="shared" si="3"/>
        <v>-17.724882369222254</v>
      </c>
    </row>
    <row r="116" spans="1:7" ht="18" customHeight="1">
      <c r="A116" s="59" t="s">
        <v>299</v>
      </c>
      <c r="B116" s="60">
        <v>3477</v>
      </c>
      <c r="C116" s="60">
        <v>3599</v>
      </c>
      <c r="D116" s="60">
        <v>3774.01962</v>
      </c>
      <c r="E116" s="60">
        <v>3951</v>
      </c>
      <c r="F116" s="61">
        <f t="shared" si="2"/>
        <v>104.68943984981192</v>
      </c>
      <c r="G116" s="62">
        <f t="shared" si="3"/>
        <v>13.63244176013805</v>
      </c>
    </row>
    <row r="117" spans="1:7" ht="18" customHeight="1">
      <c r="A117" s="59" t="s">
        <v>300</v>
      </c>
      <c r="B117" s="60">
        <v>6409</v>
      </c>
      <c r="C117" s="60">
        <v>10137</v>
      </c>
      <c r="D117" s="60">
        <v>18469.174</v>
      </c>
      <c r="E117" s="60">
        <v>14332</v>
      </c>
      <c r="F117" s="61">
        <f t="shared" si="2"/>
        <v>77.59957213029668</v>
      </c>
      <c r="G117" s="62">
        <f t="shared" si="3"/>
        <v>123.62303011390232</v>
      </c>
    </row>
    <row r="118" spans="1:7" ht="18" customHeight="1">
      <c r="A118" s="59" t="s">
        <v>301</v>
      </c>
      <c r="B118" s="60"/>
      <c r="C118" s="60"/>
      <c r="D118" s="60"/>
      <c r="E118" s="60"/>
      <c r="F118" s="61">
        <f t="shared" si="2"/>
        <v>0</v>
      </c>
      <c r="G118" s="62">
        <f t="shared" si="3"/>
        <v>0</v>
      </c>
    </row>
    <row r="119" spans="1:7" ht="18" customHeight="1">
      <c r="A119" s="59" t="s">
        <v>302</v>
      </c>
      <c r="B119" s="60">
        <v>6546</v>
      </c>
      <c r="C119" s="60">
        <v>1605</v>
      </c>
      <c r="D119" s="60">
        <v>8295.881500000001</v>
      </c>
      <c r="E119" s="60">
        <v>11899</v>
      </c>
      <c r="F119" s="61">
        <f t="shared" si="2"/>
        <v>143.43261773929626</v>
      </c>
      <c r="G119" s="62">
        <f t="shared" si="3"/>
        <v>81.77512985029026</v>
      </c>
    </row>
    <row r="120" spans="1:7" ht="18" customHeight="1">
      <c r="A120" s="59" t="s">
        <v>303</v>
      </c>
      <c r="B120" s="60">
        <v>1685</v>
      </c>
      <c r="C120" s="60">
        <v>1020</v>
      </c>
      <c r="D120" s="60">
        <v>1045</v>
      </c>
      <c r="E120" s="60">
        <v>1045</v>
      </c>
      <c r="F120" s="61">
        <f t="shared" si="2"/>
        <v>100</v>
      </c>
      <c r="G120" s="62">
        <f t="shared" si="3"/>
        <v>-37.98219584569733</v>
      </c>
    </row>
    <row r="121" spans="1:7" ht="18" customHeight="1">
      <c r="A121" s="59" t="s">
        <v>304</v>
      </c>
      <c r="B121" s="60">
        <v>4543</v>
      </c>
      <c r="C121" s="60">
        <v>3035</v>
      </c>
      <c r="D121" s="60">
        <v>5232</v>
      </c>
      <c r="E121" s="60">
        <v>5130</v>
      </c>
      <c r="F121" s="61">
        <f t="shared" si="2"/>
        <v>98.05045871559633</v>
      </c>
      <c r="G121" s="62">
        <f t="shared" si="3"/>
        <v>12.920977327756988</v>
      </c>
    </row>
    <row r="122" spans="1:7" ht="18" customHeight="1">
      <c r="A122" s="59" t="s">
        <v>305</v>
      </c>
      <c r="B122" s="60">
        <v>1793</v>
      </c>
      <c r="C122" s="60">
        <v>585</v>
      </c>
      <c r="D122" s="60">
        <v>1040.01</v>
      </c>
      <c r="E122" s="60">
        <v>682</v>
      </c>
      <c r="F122" s="61">
        <f t="shared" si="2"/>
        <v>65.57629253564869</v>
      </c>
      <c r="G122" s="62">
        <f t="shared" si="3"/>
        <v>-61.963190184049076</v>
      </c>
    </row>
    <row r="123" spans="1:7" ht="18" customHeight="1">
      <c r="A123" s="59" t="s">
        <v>306</v>
      </c>
      <c r="B123" s="60"/>
      <c r="C123" s="60"/>
      <c r="D123" s="60">
        <v>144.8</v>
      </c>
      <c r="E123" s="60">
        <v>145</v>
      </c>
      <c r="F123" s="61">
        <f t="shared" si="2"/>
        <v>100.13812154696132</v>
      </c>
      <c r="G123" s="62">
        <f t="shared" si="3"/>
        <v>0</v>
      </c>
    </row>
    <row r="124" spans="1:7" ht="18" customHeight="1">
      <c r="A124" s="59" t="s">
        <v>307</v>
      </c>
      <c r="B124" s="60">
        <v>10108</v>
      </c>
      <c r="C124" s="60">
        <v>1630</v>
      </c>
      <c r="D124" s="60">
        <f>SUM(D125:D131)</f>
        <v>7362</v>
      </c>
      <c r="E124" s="60">
        <v>7375</v>
      </c>
      <c r="F124" s="61">
        <f t="shared" si="2"/>
        <v>100.1765824504211</v>
      </c>
      <c r="G124" s="62">
        <f t="shared" si="3"/>
        <v>-27.037989711119902</v>
      </c>
    </row>
    <row r="125" spans="1:7" ht="18" customHeight="1">
      <c r="A125" s="59" t="s">
        <v>308</v>
      </c>
      <c r="B125" s="60">
        <v>8675</v>
      </c>
      <c r="C125" s="60">
        <v>1208</v>
      </c>
      <c r="D125" s="60">
        <v>6177</v>
      </c>
      <c r="E125" s="60">
        <v>6158</v>
      </c>
      <c r="F125" s="61">
        <f t="shared" si="2"/>
        <v>99.69240731746802</v>
      </c>
      <c r="G125" s="62">
        <f t="shared" si="3"/>
        <v>-29.014409221902014</v>
      </c>
    </row>
    <row r="126" spans="1:7" ht="18" customHeight="1">
      <c r="A126" s="59" t="s">
        <v>309</v>
      </c>
      <c r="B126" s="60"/>
      <c r="C126" s="60">
        <v>0</v>
      </c>
      <c r="D126" s="60"/>
      <c r="E126" s="60"/>
      <c r="F126" s="61">
        <f t="shared" si="2"/>
        <v>0</v>
      </c>
      <c r="G126" s="62">
        <f t="shared" si="3"/>
        <v>0</v>
      </c>
    </row>
    <row r="127" spans="1:7" ht="18" customHeight="1">
      <c r="A127" s="59" t="s">
        <v>310</v>
      </c>
      <c r="B127" s="60"/>
      <c r="C127" s="60">
        <v>0</v>
      </c>
      <c r="D127" s="60"/>
      <c r="E127" s="60"/>
      <c r="F127" s="61">
        <f t="shared" si="2"/>
        <v>0</v>
      </c>
      <c r="G127" s="62">
        <f t="shared" si="3"/>
        <v>0</v>
      </c>
    </row>
    <row r="128" spans="1:7" ht="18" customHeight="1">
      <c r="A128" s="59" t="s">
        <v>311</v>
      </c>
      <c r="B128" s="60">
        <v>424</v>
      </c>
      <c r="C128" s="60">
        <v>422</v>
      </c>
      <c r="D128" s="60"/>
      <c r="E128" s="60">
        <v>32</v>
      </c>
      <c r="F128" s="61">
        <f t="shared" si="2"/>
        <v>0</v>
      </c>
      <c r="G128" s="62">
        <f t="shared" si="3"/>
        <v>-92.45283018867924</v>
      </c>
    </row>
    <row r="129" spans="1:7" ht="18" customHeight="1">
      <c r="A129" s="59" t="s">
        <v>312</v>
      </c>
      <c r="B129" s="60"/>
      <c r="C129" s="60"/>
      <c r="D129" s="60"/>
      <c r="E129" s="60"/>
      <c r="F129" s="61">
        <f t="shared" si="2"/>
        <v>0</v>
      </c>
      <c r="G129" s="62">
        <f t="shared" si="3"/>
        <v>0</v>
      </c>
    </row>
    <row r="130" spans="1:7" ht="18" customHeight="1">
      <c r="A130" s="59" t="s">
        <v>313</v>
      </c>
      <c r="B130" s="60">
        <v>1009</v>
      </c>
      <c r="C130" s="60"/>
      <c r="D130" s="60">
        <v>1185</v>
      </c>
      <c r="E130" s="60">
        <v>1185</v>
      </c>
      <c r="F130" s="61">
        <f t="shared" si="2"/>
        <v>100</v>
      </c>
      <c r="G130" s="62">
        <f t="shared" si="3"/>
        <v>17.443012884043608</v>
      </c>
    </row>
    <row r="131" spans="1:7" ht="18" customHeight="1">
      <c r="A131" s="59" t="s">
        <v>314</v>
      </c>
      <c r="B131" s="60"/>
      <c r="C131" s="60"/>
      <c r="D131" s="60"/>
      <c r="E131" s="60"/>
      <c r="F131" s="61">
        <f t="shared" si="2"/>
        <v>0</v>
      </c>
      <c r="G131" s="62">
        <f t="shared" si="3"/>
        <v>0</v>
      </c>
    </row>
    <row r="132" spans="1:7" ht="18" customHeight="1">
      <c r="A132" s="59" t="s">
        <v>315</v>
      </c>
      <c r="B132" s="60">
        <v>641</v>
      </c>
      <c r="C132" s="60">
        <v>303</v>
      </c>
      <c r="D132" s="60">
        <f>SUM(D133:D140)</f>
        <v>715</v>
      </c>
      <c r="E132" s="60">
        <v>870</v>
      </c>
      <c r="F132" s="61">
        <f t="shared" si="2"/>
        <v>121.6783216783217</v>
      </c>
      <c r="G132" s="62">
        <f t="shared" si="3"/>
        <v>35.725429017160685</v>
      </c>
    </row>
    <row r="133" spans="1:7" ht="18" customHeight="1">
      <c r="A133" s="59" t="s">
        <v>316</v>
      </c>
      <c r="B133" s="60"/>
      <c r="C133" s="60">
        <v>0</v>
      </c>
      <c r="D133" s="60"/>
      <c r="E133" s="60"/>
      <c r="F133" s="61">
        <f aca="true" t="shared" si="4" ref="F133:F170">IF(OR(D133=0,D133=""),,E133/D133*100)</f>
        <v>0</v>
      </c>
      <c r="G133" s="62">
        <f aca="true" t="shared" si="5" ref="G133:G170">IF(OR(B133=0,B133=""),,(E133-B133)/B133*100)</f>
        <v>0</v>
      </c>
    </row>
    <row r="134" spans="1:7" ht="18" customHeight="1">
      <c r="A134" s="59" t="s">
        <v>317</v>
      </c>
      <c r="B134" s="60"/>
      <c r="C134" s="60">
        <v>12</v>
      </c>
      <c r="D134" s="60">
        <v>12</v>
      </c>
      <c r="E134" s="60">
        <v>142</v>
      </c>
      <c r="F134" s="61">
        <f t="shared" si="4"/>
        <v>1183.3333333333335</v>
      </c>
      <c r="G134" s="62">
        <f t="shared" si="5"/>
        <v>0</v>
      </c>
    </row>
    <row r="135" spans="1:7" ht="18" customHeight="1">
      <c r="A135" s="59" t="s">
        <v>318</v>
      </c>
      <c r="B135" s="60"/>
      <c r="C135" s="60">
        <v>0</v>
      </c>
      <c r="D135" s="60"/>
      <c r="E135" s="60"/>
      <c r="F135" s="61">
        <f t="shared" si="4"/>
        <v>0</v>
      </c>
      <c r="G135" s="62">
        <f t="shared" si="5"/>
        <v>0</v>
      </c>
    </row>
    <row r="136" spans="1:7" ht="18" customHeight="1">
      <c r="A136" s="59" t="s">
        <v>319</v>
      </c>
      <c r="B136" s="60"/>
      <c r="C136" s="60">
        <v>0</v>
      </c>
      <c r="D136" s="60"/>
      <c r="E136" s="60"/>
      <c r="F136" s="61">
        <f t="shared" si="4"/>
        <v>0</v>
      </c>
      <c r="G136" s="62">
        <f t="shared" si="5"/>
        <v>0</v>
      </c>
    </row>
    <row r="137" spans="1:7" ht="18" customHeight="1">
      <c r="A137" s="59" t="s">
        <v>320</v>
      </c>
      <c r="B137" s="60">
        <v>384</v>
      </c>
      <c r="C137" s="60">
        <v>291</v>
      </c>
      <c r="D137" s="60">
        <v>349</v>
      </c>
      <c r="E137" s="60">
        <v>352</v>
      </c>
      <c r="F137" s="61">
        <f t="shared" si="4"/>
        <v>100.85959885386819</v>
      </c>
      <c r="G137" s="62">
        <f t="shared" si="5"/>
        <v>-8.333333333333332</v>
      </c>
    </row>
    <row r="138" spans="1:7" ht="18" customHeight="1">
      <c r="A138" s="59" t="s">
        <v>321</v>
      </c>
      <c r="B138" s="60"/>
      <c r="C138" s="60"/>
      <c r="D138" s="60"/>
      <c r="E138" s="60"/>
      <c r="F138" s="61">
        <f t="shared" si="4"/>
        <v>0</v>
      </c>
      <c r="G138" s="62">
        <f t="shared" si="5"/>
        <v>0</v>
      </c>
    </row>
    <row r="139" spans="1:7" ht="18" customHeight="1">
      <c r="A139" s="59" t="s">
        <v>322</v>
      </c>
      <c r="B139" s="60">
        <v>10</v>
      </c>
      <c r="C139" s="60"/>
      <c r="D139" s="60">
        <v>24</v>
      </c>
      <c r="E139" s="60">
        <v>46</v>
      </c>
      <c r="F139" s="61">
        <f t="shared" si="4"/>
        <v>191.66666666666669</v>
      </c>
      <c r="G139" s="62">
        <f t="shared" si="5"/>
        <v>360</v>
      </c>
    </row>
    <row r="140" spans="1:7" ht="18" customHeight="1">
      <c r="A140" s="59" t="s">
        <v>323</v>
      </c>
      <c r="B140" s="60">
        <v>247</v>
      </c>
      <c r="C140" s="60"/>
      <c r="D140" s="60">
        <v>330</v>
      </c>
      <c r="E140" s="60">
        <v>330</v>
      </c>
      <c r="F140" s="61">
        <f t="shared" si="4"/>
        <v>100</v>
      </c>
      <c r="G140" s="62">
        <f t="shared" si="5"/>
        <v>33.603238866396765</v>
      </c>
    </row>
    <row r="141" spans="1:7" ht="18" customHeight="1">
      <c r="A141" s="59" t="s">
        <v>324</v>
      </c>
      <c r="B141" s="60">
        <v>1486</v>
      </c>
      <c r="C141" s="60">
        <v>282</v>
      </c>
      <c r="D141" s="60">
        <f>SUM(D142:D145)</f>
        <v>906.3184</v>
      </c>
      <c r="E141" s="60">
        <v>909</v>
      </c>
      <c r="F141" s="61">
        <f t="shared" si="4"/>
        <v>100.29587835798104</v>
      </c>
      <c r="G141" s="62">
        <f t="shared" si="5"/>
        <v>-38.82907133243607</v>
      </c>
    </row>
    <row r="142" spans="1:7" ht="18" customHeight="1">
      <c r="A142" s="59" t="s">
        <v>325</v>
      </c>
      <c r="B142" s="60">
        <v>476</v>
      </c>
      <c r="C142" s="60">
        <v>212</v>
      </c>
      <c r="D142" s="60">
        <v>234.80679999999998</v>
      </c>
      <c r="E142" s="60">
        <v>269</v>
      </c>
      <c r="F142" s="61">
        <f t="shared" si="4"/>
        <v>114.56226991722558</v>
      </c>
      <c r="G142" s="62">
        <f t="shared" si="5"/>
        <v>-43.48739495798319</v>
      </c>
    </row>
    <row r="143" spans="1:7" ht="18" customHeight="1">
      <c r="A143" s="59" t="s">
        <v>326</v>
      </c>
      <c r="B143" s="60">
        <v>182</v>
      </c>
      <c r="C143" s="60">
        <v>70</v>
      </c>
      <c r="D143" s="60">
        <v>142.9316</v>
      </c>
      <c r="E143" s="60">
        <v>123</v>
      </c>
      <c r="F143" s="61">
        <f t="shared" si="4"/>
        <v>86.05514805683278</v>
      </c>
      <c r="G143" s="62">
        <f t="shared" si="5"/>
        <v>-32.417582417582416</v>
      </c>
    </row>
    <row r="144" spans="1:7" ht="18" customHeight="1">
      <c r="A144" s="59" t="s">
        <v>327</v>
      </c>
      <c r="B144" s="60">
        <v>828</v>
      </c>
      <c r="C144" s="60"/>
      <c r="D144" s="60">
        <v>528.58</v>
      </c>
      <c r="E144" s="60">
        <v>517</v>
      </c>
      <c r="F144" s="61">
        <f t="shared" si="4"/>
        <v>97.80922471527488</v>
      </c>
      <c r="G144" s="62">
        <f t="shared" si="5"/>
        <v>-37.56038647342995</v>
      </c>
    </row>
    <row r="145" spans="1:7" ht="18" customHeight="1">
      <c r="A145" s="59" t="s">
        <v>328</v>
      </c>
      <c r="B145" s="60"/>
      <c r="C145" s="60"/>
      <c r="D145" s="60"/>
      <c r="E145" s="60"/>
      <c r="F145" s="61">
        <f t="shared" si="4"/>
        <v>0</v>
      </c>
      <c r="G145" s="62">
        <f t="shared" si="5"/>
        <v>0</v>
      </c>
    </row>
    <row r="146" spans="1:7" ht="18" customHeight="1">
      <c r="A146" s="59" t="s">
        <v>329</v>
      </c>
      <c r="B146" s="60"/>
      <c r="C146" s="60"/>
      <c r="D146" s="60"/>
      <c r="E146" s="60"/>
      <c r="F146" s="61">
        <f t="shared" si="4"/>
        <v>0</v>
      </c>
      <c r="G146" s="62">
        <f t="shared" si="5"/>
        <v>0</v>
      </c>
    </row>
    <row r="147" spans="1:7" ht="18" customHeight="1">
      <c r="A147" s="59" t="s">
        <v>330</v>
      </c>
      <c r="B147" s="60"/>
      <c r="C147" s="60"/>
      <c r="D147" s="60"/>
      <c r="E147" s="60"/>
      <c r="F147" s="61">
        <f t="shared" si="4"/>
        <v>0</v>
      </c>
      <c r="G147" s="62">
        <f t="shared" si="5"/>
        <v>0</v>
      </c>
    </row>
    <row r="148" spans="1:7" ht="18" customHeight="1">
      <c r="A148" s="59" t="s">
        <v>331</v>
      </c>
      <c r="B148" s="60"/>
      <c r="C148" s="60"/>
      <c r="D148" s="60"/>
      <c r="E148" s="60"/>
      <c r="F148" s="61">
        <f t="shared" si="4"/>
        <v>0</v>
      </c>
      <c r="G148" s="62">
        <f t="shared" si="5"/>
        <v>0</v>
      </c>
    </row>
    <row r="149" spans="1:7" ht="18" customHeight="1">
      <c r="A149" s="59" t="s">
        <v>332</v>
      </c>
      <c r="B149" s="60"/>
      <c r="C149" s="60"/>
      <c r="D149" s="60"/>
      <c r="E149" s="60"/>
      <c r="F149" s="61">
        <f t="shared" si="4"/>
        <v>0</v>
      </c>
      <c r="G149" s="62">
        <f t="shared" si="5"/>
        <v>0</v>
      </c>
    </row>
    <row r="150" spans="1:7" ht="18" customHeight="1">
      <c r="A150" s="59" t="s">
        <v>333</v>
      </c>
      <c r="B150" s="60"/>
      <c r="C150" s="60"/>
      <c r="D150" s="60"/>
      <c r="E150" s="60"/>
      <c r="F150" s="61">
        <f t="shared" si="4"/>
        <v>0</v>
      </c>
      <c r="G150" s="62">
        <f t="shared" si="5"/>
        <v>0</v>
      </c>
    </row>
    <row r="151" spans="1:7" ht="18" customHeight="1">
      <c r="A151" s="59" t="s">
        <v>334</v>
      </c>
      <c r="B151" s="60">
        <v>3097</v>
      </c>
      <c r="C151" s="60">
        <v>3017</v>
      </c>
      <c r="D151" s="60">
        <f>SUM(D152:D156)</f>
        <v>20699.374970000004</v>
      </c>
      <c r="E151" s="60">
        <v>14184</v>
      </c>
      <c r="F151" s="61">
        <f t="shared" si="4"/>
        <v>68.5238081853058</v>
      </c>
      <c r="G151" s="62">
        <f t="shared" si="5"/>
        <v>357.9916047788182</v>
      </c>
    </row>
    <row r="152" spans="1:7" ht="18" customHeight="1">
      <c r="A152" s="59" t="s">
        <v>335</v>
      </c>
      <c r="B152" s="60">
        <v>2338</v>
      </c>
      <c r="C152" s="60">
        <v>2955</v>
      </c>
      <c r="D152" s="60">
        <v>20501.668520000003</v>
      </c>
      <c r="E152" s="60">
        <v>13961</v>
      </c>
      <c r="F152" s="61">
        <f t="shared" si="4"/>
        <v>68.09689653493626</v>
      </c>
      <c r="G152" s="62">
        <f t="shared" si="5"/>
        <v>497.1343028229255</v>
      </c>
    </row>
    <row r="153" spans="1:7" ht="18" customHeight="1">
      <c r="A153" s="59" t="s">
        <v>336</v>
      </c>
      <c r="B153" s="60"/>
      <c r="C153" s="60">
        <v>0</v>
      </c>
      <c r="D153" s="60">
        <v>14.6951</v>
      </c>
      <c r="E153" s="60"/>
      <c r="F153" s="61">
        <f t="shared" si="4"/>
        <v>0</v>
      </c>
      <c r="G153" s="62">
        <f t="shared" si="5"/>
        <v>0</v>
      </c>
    </row>
    <row r="154" spans="1:7" ht="18" customHeight="1">
      <c r="A154" s="59" t="s">
        <v>337</v>
      </c>
      <c r="B154" s="60">
        <v>13</v>
      </c>
      <c r="C154" s="60">
        <v>14</v>
      </c>
      <c r="D154" s="60">
        <v>183.01135</v>
      </c>
      <c r="E154" s="60">
        <v>15</v>
      </c>
      <c r="F154" s="61">
        <f t="shared" si="4"/>
        <v>8.196212967119253</v>
      </c>
      <c r="G154" s="62">
        <f t="shared" si="5"/>
        <v>15.384615384615385</v>
      </c>
    </row>
    <row r="155" spans="1:7" ht="18" customHeight="1">
      <c r="A155" s="59" t="s">
        <v>338</v>
      </c>
      <c r="B155" s="60">
        <v>112</v>
      </c>
      <c r="C155" s="60">
        <v>48</v>
      </c>
      <c r="D155" s="60">
        <v>0</v>
      </c>
      <c r="E155" s="60">
        <v>208</v>
      </c>
      <c r="F155" s="61">
        <f t="shared" si="4"/>
        <v>0</v>
      </c>
      <c r="G155" s="62">
        <f t="shared" si="5"/>
        <v>85.71428571428571</v>
      </c>
    </row>
    <row r="156" spans="1:7" ht="18" customHeight="1">
      <c r="A156" s="59" t="s">
        <v>339</v>
      </c>
      <c r="B156" s="60">
        <v>634</v>
      </c>
      <c r="C156" s="60"/>
      <c r="D156" s="60"/>
      <c r="E156" s="60"/>
      <c r="F156" s="61">
        <f t="shared" si="4"/>
        <v>0</v>
      </c>
      <c r="G156" s="62">
        <f t="shared" si="5"/>
        <v>-100</v>
      </c>
    </row>
    <row r="157" spans="1:7" ht="18" customHeight="1">
      <c r="A157" s="59" t="s">
        <v>340</v>
      </c>
      <c r="B157" s="60">
        <v>22532</v>
      </c>
      <c r="C157" s="60">
        <v>8978</v>
      </c>
      <c r="D157" s="60">
        <f>SUM(D158:D160)</f>
        <v>10782.9794</v>
      </c>
      <c r="E157" s="60">
        <v>12752</v>
      </c>
      <c r="F157" s="61">
        <f t="shared" si="4"/>
        <v>118.26045035382336</v>
      </c>
      <c r="G157" s="62">
        <f t="shared" si="5"/>
        <v>-43.40493520326646</v>
      </c>
    </row>
    <row r="158" spans="1:7" ht="18" customHeight="1">
      <c r="A158" s="59" t="s">
        <v>341</v>
      </c>
      <c r="B158" s="60">
        <v>17145</v>
      </c>
      <c r="C158" s="60">
        <v>2573</v>
      </c>
      <c r="D158" s="60">
        <v>4343.63</v>
      </c>
      <c r="E158" s="60">
        <v>4327</v>
      </c>
      <c r="F158" s="61">
        <f t="shared" si="4"/>
        <v>99.61714050229877</v>
      </c>
      <c r="G158" s="62">
        <f t="shared" si="5"/>
        <v>-74.7623213764946</v>
      </c>
    </row>
    <row r="159" spans="1:7" ht="18" customHeight="1">
      <c r="A159" s="59" t="s">
        <v>342</v>
      </c>
      <c r="B159" s="60">
        <v>5387</v>
      </c>
      <c r="C159" s="60">
        <v>6405</v>
      </c>
      <c r="D159" s="60">
        <v>6439.3494</v>
      </c>
      <c r="E159" s="60">
        <v>8425</v>
      </c>
      <c r="F159" s="61">
        <f t="shared" si="4"/>
        <v>130.8361990731548</v>
      </c>
      <c r="G159" s="62">
        <f t="shared" si="5"/>
        <v>56.395025060330426</v>
      </c>
    </row>
    <row r="160" spans="1:7" ht="18" customHeight="1">
      <c r="A160" s="59" t="s">
        <v>343</v>
      </c>
      <c r="B160" s="60"/>
      <c r="C160" s="60"/>
      <c r="D160" s="60"/>
      <c r="E160" s="60"/>
      <c r="F160" s="61">
        <f t="shared" si="4"/>
        <v>0</v>
      </c>
      <c r="G160" s="62">
        <f t="shared" si="5"/>
        <v>0</v>
      </c>
    </row>
    <row r="161" spans="1:7" ht="18" customHeight="1">
      <c r="A161" s="59" t="s">
        <v>344</v>
      </c>
      <c r="B161" s="60">
        <v>313</v>
      </c>
      <c r="C161" s="60">
        <v>232</v>
      </c>
      <c r="D161" s="60">
        <v>262</v>
      </c>
      <c r="E161" s="60">
        <v>289</v>
      </c>
      <c r="F161" s="61">
        <f t="shared" si="4"/>
        <v>110.30534351145039</v>
      </c>
      <c r="G161" s="62">
        <f t="shared" si="5"/>
        <v>-7.667731629392971</v>
      </c>
    </row>
    <row r="162" spans="1:7" ht="18" customHeight="1">
      <c r="A162" s="59" t="s">
        <v>345</v>
      </c>
      <c r="B162" s="60">
        <v>272</v>
      </c>
      <c r="C162" s="60">
        <v>232</v>
      </c>
      <c r="D162" s="60">
        <v>262</v>
      </c>
      <c r="E162" s="60">
        <v>289</v>
      </c>
      <c r="F162" s="61">
        <f t="shared" si="4"/>
        <v>110.30534351145039</v>
      </c>
      <c r="G162" s="62">
        <f t="shared" si="5"/>
        <v>6.25</v>
      </c>
    </row>
    <row r="163" spans="1:7" ht="18" customHeight="1">
      <c r="A163" s="59" t="s">
        <v>346</v>
      </c>
      <c r="B163" s="60"/>
      <c r="C163" s="60"/>
      <c r="D163" s="60"/>
      <c r="E163" s="60"/>
      <c r="F163" s="61">
        <f t="shared" si="4"/>
        <v>0</v>
      </c>
      <c r="G163" s="62">
        <f t="shared" si="5"/>
        <v>0</v>
      </c>
    </row>
    <row r="164" spans="1:7" ht="18" customHeight="1">
      <c r="A164" s="59" t="s">
        <v>347</v>
      </c>
      <c r="B164" s="60"/>
      <c r="C164" s="60"/>
      <c r="D164" s="60"/>
      <c r="E164" s="60"/>
      <c r="F164" s="61">
        <f t="shared" si="4"/>
        <v>0</v>
      </c>
      <c r="G164" s="62">
        <f t="shared" si="5"/>
        <v>0</v>
      </c>
    </row>
    <row r="165" spans="1:7" ht="18" customHeight="1">
      <c r="A165" s="59" t="s">
        <v>348</v>
      </c>
      <c r="B165" s="60">
        <v>41</v>
      </c>
      <c r="C165" s="60"/>
      <c r="D165" s="60"/>
      <c r="E165" s="60"/>
      <c r="F165" s="61">
        <f t="shared" si="4"/>
        <v>0</v>
      </c>
      <c r="G165" s="62">
        <f t="shared" si="5"/>
        <v>-100</v>
      </c>
    </row>
    <row r="166" spans="1:7" ht="18" customHeight="1">
      <c r="A166" s="59" t="s">
        <v>349</v>
      </c>
      <c r="B166" s="60"/>
      <c r="C166" s="60"/>
      <c r="D166" s="60"/>
      <c r="E166" s="60"/>
      <c r="F166" s="61">
        <f t="shared" si="4"/>
        <v>0</v>
      </c>
      <c r="G166" s="62">
        <f t="shared" si="5"/>
        <v>0</v>
      </c>
    </row>
    <row r="167" spans="1:7" ht="18" customHeight="1">
      <c r="A167" s="59" t="s">
        <v>350</v>
      </c>
      <c r="B167" s="60"/>
      <c r="C167" s="60">
        <v>2000</v>
      </c>
      <c r="D167" s="60">
        <v>1324</v>
      </c>
      <c r="E167" s="60"/>
      <c r="F167" s="61">
        <f t="shared" si="4"/>
        <v>0</v>
      </c>
      <c r="G167" s="62">
        <f t="shared" si="5"/>
        <v>0</v>
      </c>
    </row>
    <row r="168" spans="1:7" ht="18" customHeight="1">
      <c r="A168" s="59" t="s">
        <v>351</v>
      </c>
      <c r="B168" s="60">
        <v>-8156</v>
      </c>
      <c r="C168" s="60">
        <v>12084</v>
      </c>
      <c r="D168" s="60">
        <v>2642</v>
      </c>
      <c r="E168" s="60">
        <v>-7620</v>
      </c>
      <c r="F168" s="62">
        <f t="shared" si="4"/>
        <v>-288.4178652535958</v>
      </c>
      <c r="G168" s="62">
        <f t="shared" si="5"/>
        <v>-6.571848945561549</v>
      </c>
    </row>
    <row r="169" spans="1:7" ht="18" customHeight="1">
      <c r="A169" s="59" t="s">
        <v>352</v>
      </c>
      <c r="B169" s="60">
        <v>1259</v>
      </c>
      <c r="C169" s="60"/>
      <c r="D169" s="60">
        <v>1855</v>
      </c>
      <c r="E169" s="60">
        <v>1855</v>
      </c>
      <c r="F169" s="61">
        <f t="shared" si="4"/>
        <v>100</v>
      </c>
      <c r="G169" s="62">
        <f t="shared" si="5"/>
        <v>47.33915806195393</v>
      </c>
    </row>
    <row r="170" spans="1:7" ht="18" customHeight="1">
      <c r="A170" s="59" t="s">
        <v>353</v>
      </c>
      <c r="B170" s="60">
        <v>22</v>
      </c>
      <c r="C170" s="60"/>
      <c r="D170" s="60">
        <v>31</v>
      </c>
      <c r="E170" s="60">
        <v>31</v>
      </c>
      <c r="F170" s="61">
        <f t="shared" si="4"/>
        <v>100</v>
      </c>
      <c r="G170" s="62">
        <f t="shared" si="5"/>
        <v>40.909090909090914</v>
      </c>
    </row>
    <row r="171" spans="1:233" s="49" customFormat="1" ht="14.25">
      <c r="A171" s="63" t="s">
        <v>354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</row>
  </sheetData>
  <sheetProtection/>
  <mergeCells count="1">
    <mergeCell ref="A1:G1"/>
  </mergeCells>
  <printOptions/>
  <pageMargins left="0.7480314960629921" right="0.7480314960629921" top="0.5118110236220472" bottom="0.3937007874015748" header="0.5118110236220472" footer="0.5118110236220472"/>
  <pageSetup firstPageNumber="30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4">
      <selection activeCell="F34" sqref="F34"/>
    </sheetView>
  </sheetViews>
  <sheetFormatPr defaultColWidth="9.00390625" defaultRowHeight="13.5"/>
  <cols>
    <col min="1" max="1" width="22.50390625" style="4" customWidth="1"/>
    <col min="2" max="2" width="11.625" style="19" bestFit="1" customWidth="1"/>
    <col min="3" max="3" width="11.00390625" style="19" customWidth="1"/>
    <col min="4" max="4" width="10.75390625" style="19" customWidth="1"/>
    <col min="5" max="5" width="9.00390625" style="42" customWidth="1"/>
    <col min="6" max="6" width="26.25390625" style="43" customWidth="1"/>
    <col min="7" max="7" width="11.00390625" style="19" customWidth="1"/>
    <col min="8" max="8" width="12.00390625" style="19" customWidth="1"/>
    <col min="9" max="9" width="10.875" style="19" customWidth="1"/>
    <col min="10" max="10" width="11.625" style="19" bestFit="1" customWidth="1"/>
    <col min="11" max="11" width="7.50390625" style="42" customWidth="1"/>
    <col min="12" max="16384" width="9.00390625" style="4" customWidth="1"/>
  </cols>
  <sheetData>
    <row r="1" spans="1:11" ht="36" customHeight="1">
      <c r="A1" s="5" t="s">
        <v>355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13.5">
      <c r="J2" s="19" t="s">
        <v>1</v>
      </c>
    </row>
    <row r="3" spans="1:11" s="40" customFormat="1" ht="44.25" customHeight="1">
      <c r="A3" s="6" t="s">
        <v>2</v>
      </c>
      <c r="B3" s="26" t="s">
        <v>3</v>
      </c>
      <c r="C3" s="26" t="s">
        <v>356</v>
      </c>
      <c r="D3" s="26" t="s">
        <v>5</v>
      </c>
      <c r="E3" s="44" t="s">
        <v>357</v>
      </c>
      <c r="F3" s="6" t="s">
        <v>2</v>
      </c>
      <c r="G3" s="26" t="s">
        <v>3</v>
      </c>
      <c r="H3" s="26" t="s">
        <v>356</v>
      </c>
      <c r="I3" s="26" t="s">
        <v>358</v>
      </c>
      <c r="J3" s="26" t="s">
        <v>5</v>
      </c>
      <c r="K3" s="44" t="s">
        <v>357</v>
      </c>
    </row>
    <row r="4" spans="1:11" s="40" customFormat="1" ht="38.25" customHeight="1">
      <c r="A4" s="29" t="s">
        <v>359</v>
      </c>
      <c r="B4" s="26"/>
      <c r="C4" s="26"/>
      <c r="D4" s="26"/>
      <c r="E4" s="44"/>
      <c r="F4" s="45" t="s">
        <v>360</v>
      </c>
      <c r="G4" s="26">
        <v>60</v>
      </c>
      <c r="H4" s="26"/>
      <c r="I4" s="26"/>
      <c r="J4" s="26"/>
      <c r="K4" s="44">
        <f>(J4/G4-1)</f>
        <v>-1</v>
      </c>
    </row>
    <row r="5" spans="1:11" s="40" customFormat="1" ht="23.25" customHeight="1">
      <c r="A5" s="29" t="s">
        <v>361</v>
      </c>
      <c r="B5" s="26">
        <v>63003</v>
      </c>
      <c r="C5" s="26">
        <v>80000</v>
      </c>
      <c r="D5" s="26">
        <v>82084</v>
      </c>
      <c r="E5" s="44">
        <f>(D5/B5-1)</f>
        <v>0.30285859403520465</v>
      </c>
      <c r="F5" s="45" t="s">
        <v>362</v>
      </c>
      <c r="G5" s="26">
        <v>1012</v>
      </c>
      <c r="H5" s="26">
        <v>794</v>
      </c>
      <c r="I5" s="26">
        <f>SUM(I6:I7)</f>
        <v>840</v>
      </c>
      <c r="J5" s="26">
        <v>1491</v>
      </c>
      <c r="K5" s="44">
        <f>(J5/G5-1)</f>
        <v>0.47332015810276684</v>
      </c>
    </row>
    <row r="6" spans="1:11" s="40" customFormat="1" ht="27.75" customHeight="1">
      <c r="A6" s="29" t="s">
        <v>363</v>
      </c>
      <c r="B6" s="26">
        <v>5046</v>
      </c>
      <c r="C6" s="26">
        <v>4700</v>
      </c>
      <c r="D6" s="26">
        <v>2800</v>
      </c>
      <c r="E6" s="44">
        <f>(D6/B6-1)</f>
        <v>-0.4451050336900515</v>
      </c>
      <c r="F6" s="45" t="s">
        <v>364</v>
      </c>
      <c r="G6" s="26">
        <v>954</v>
      </c>
      <c r="H6" s="26">
        <v>794</v>
      </c>
      <c r="I6" s="26">
        <v>809</v>
      </c>
      <c r="J6" s="26">
        <v>1460</v>
      </c>
      <c r="K6" s="44">
        <f>(J6/G6-1)</f>
        <v>0.5303983228511531</v>
      </c>
    </row>
    <row r="7" spans="1:11" s="40" customFormat="1" ht="32.25" customHeight="1">
      <c r="A7" s="29" t="s">
        <v>365</v>
      </c>
      <c r="B7" s="26">
        <v>281</v>
      </c>
      <c r="C7" s="26">
        <v>300</v>
      </c>
      <c r="D7" s="26">
        <v>278</v>
      </c>
      <c r="E7" s="44">
        <f>(D7/B7-1)</f>
        <v>-0.010676156583629859</v>
      </c>
      <c r="F7" s="45" t="s">
        <v>366</v>
      </c>
      <c r="G7" s="26">
        <v>58</v>
      </c>
      <c r="H7" s="26"/>
      <c r="I7" s="26">
        <v>31</v>
      </c>
      <c r="J7" s="26">
        <v>31</v>
      </c>
      <c r="K7" s="44">
        <f>(J7/G7-1)</f>
        <v>-0.4655172413793104</v>
      </c>
    </row>
    <row r="8" spans="1:11" s="40" customFormat="1" ht="23.25" customHeight="1">
      <c r="A8" s="29" t="s">
        <v>367</v>
      </c>
      <c r="B8" s="26">
        <v>298</v>
      </c>
      <c r="C8" s="26">
        <v>450</v>
      </c>
      <c r="D8" s="26">
        <v>122</v>
      </c>
      <c r="E8" s="44">
        <f>(D8/B8-1)</f>
        <v>-0.5906040268456376</v>
      </c>
      <c r="F8" s="45" t="s">
        <v>368</v>
      </c>
      <c r="G8" s="26">
        <v>80080</v>
      </c>
      <c r="H8" s="26">
        <v>90660</v>
      </c>
      <c r="I8" s="26">
        <v>67484</v>
      </c>
      <c r="J8" s="26">
        <v>52241</v>
      </c>
      <c r="K8" s="44">
        <f>(J8/G8-1)</f>
        <v>-0.34763986013986015</v>
      </c>
    </row>
    <row r="9" spans="1:11" s="40" customFormat="1" ht="23.25" customHeight="1">
      <c r="A9" s="29" t="s">
        <v>369</v>
      </c>
      <c r="B9" s="26"/>
      <c r="C9" s="26"/>
      <c r="D9" s="26"/>
      <c r="E9" s="44"/>
      <c r="F9" s="45" t="s">
        <v>370</v>
      </c>
      <c r="G9" s="26"/>
      <c r="H9" s="26"/>
      <c r="I9" s="26"/>
      <c r="J9" s="26"/>
      <c r="K9" s="44"/>
    </row>
    <row r="10" spans="1:11" s="40" customFormat="1" ht="30.75" customHeight="1">
      <c r="A10" s="29" t="s">
        <v>371</v>
      </c>
      <c r="B10" s="26"/>
      <c r="C10" s="26"/>
      <c r="D10" s="26"/>
      <c r="E10" s="44"/>
      <c r="F10" s="45" t="s">
        <v>372</v>
      </c>
      <c r="G10" s="26">
        <v>58630</v>
      </c>
      <c r="H10" s="26">
        <v>84000</v>
      </c>
      <c r="I10" s="26">
        <v>63318</v>
      </c>
      <c r="J10" s="26">
        <v>49176</v>
      </c>
      <c r="K10" s="44">
        <f>(J10/G10-1)</f>
        <v>-0.161248507589971</v>
      </c>
    </row>
    <row r="11" spans="1:11" s="40" customFormat="1" ht="29.25" customHeight="1">
      <c r="A11" s="29" t="s">
        <v>373</v>
      </c>
      <c r="B11" s="26"/>
      <c r="C11" s="26"/>
      <c r="D11" s="26"/>
      <c r="E11" s="44"/>
      <c r="F11" s="45" t="s">
        <v>374</v>
      </c>
      <c r="G11" s="26">
        <v>323</v>
      </c>
      <c r="H11" s="26">
        <v>450</v>
      </c>
      <c r="I11" s="26">
        <v>156</v>
      </c>
      <c r="J11" s="26">
        <v>127</v>
      </c>
      <c r="K11" s="44">
        <f>(J11/G11-1)</f>
        <v>-0.6068111455108359</v>
      </c>
    </row>
    <row r="12" spans="1:11" s="40" customFormat="1" ht="30.75" customHeight="1">
      <c r="A12" s="29" t="s">
        <v>375</v>
      </c>
      <c r="B12" s="26"/>
      <c r="C12" s="26"/>
      <c r="D12" s="26"/>
      <c r="E12" s="44"/>
      <c r="F12" s="45" t="s">
        <v>376</v>
      </c>
      <c r="G12" s="26">
        <v>5453</v>
      </c>
      <c r="H12" s="26">
        <v>4700</v>
      </c>
      <c r="I12" s="26">
        <v>2500</v>
      </c>
      <c r="J12" s="26">
        <v>1656</v>
      </c>
      <c r="K12" s="44">
        <f>(J12/G12-1)</f>
        <v>-0.6963139556207592</v>
      </c>
    </row>
    <row r="13" spans="1:11" s="40" customFormat="1" ht="30.75" customHeight="1">
      <c r="A13" s="29" t="s">
        <v>377</v>
      </c>
      <c r="B13" s="26"/>
      <c r="C13" s="26">
        <v>50</v>
      </c>
      <c r="D13" s="26">
        <v>200</v>
      </c>
      <c r="E13" s="44"/>
      <c r="F13" s="45" t="s">
        <v>378</v>
      </c>
      <c r="G13" s="26">
        <v>701</v>
      </c>
      <c r="H13" s="26">
        <v>310</v>
      </c>
      <c r="I13" s="26">
        <v>310</v>
      </c>
      <c r="J13" s="26">
        <v>830</v>
      </c>
      <c r="K13" s="44">
        <f>(J13/G13-1)</f>
        <v>0.18402282453637664</v>
      </c>
    </row>
    <row r="14" spans="1:11" s="40" customFormat="1" ht="30.75" customHeight="1">
      <c r="A14" s="29" t="s">
        <v>379</v>
      </c>
      <c r="B14" s="26"/>
      <c r="C14" s="26"/>
      <c r="D14" s="26"/>
      <c r="E14" s="44"/>
      <c r="F14" s="45" t="s">
        <v>380</v>
      </c>
      <c r="G14" s="26"/>
      <c r="H14" s="26"/>
      <c r="I14" s="26"/>
      <c r="J14" s="26"/>
      <c r="K14" s="44"/>
    </row>
    <row r="15" spans="1:11" s="40" customFormat="1" ht="30.75" customHeight="1">
      <c r="A15" s="29" t="s">
        <v>381</v>
      </c>
      <c r="B15" s="26">
        <v>1039</v>
      </c>
      <c r="C15" s="26">
        <v>1200</v>
      </c>
      <c r="D15" s="26">
        <v>452</v>
      </c>
      <c r="E15" s="44">
        <f>(D15/B15-1)</f>
        <v>-0.5649663137632339</v>
      </c>
      <c r="F15" s="45" t="s">
        <v>382</v>
      </c>
      <c r="G15" s="26">
        <v>13934</v>
      </c>
      <c r="H15" s="26"/>
      <c r="I15" s="26"/>
      <c r="J15" s="26"/>
      <c r="K15" s="44">
        <f>(J15/G15-1)</f>
        <v>-1</v>
      </c>
    </row>
    <row r="16" spans="1:11" s="40" customFormat="1" ht="30.75" customHeight="1">
      <c r="A16" s="29" t="s">
        <v>383</v>
      </c>
      <c r="B16" s="26"/>
      <c r="C16" s="26"/>
      <c r="D16" s="26"/>
      <c r="E16" s="44"/>
      <c r="F16" s="45" t="s">
        <v>384</v>
      </c>
      <c r="G16" s="26">
        <v>1039</v>
      </c>
      <c r="H16" s="26">
        <v>1200</v>
      </c>
      <c r="I16" s="26">
        <v>1200</v>
      </c>
      <c r="J16" s="26">
        <v>452</v>
      </c>
      <c r="K16" s="44">
        <f>(J16/G16-1)</f>
        <v>-0.5649663137632339</v>
      </c>
    </row>
    <row r="17" spans="1:11" s="40" customFormat="1" ht="27.75" customHeight="1">
      <c r="A17" s="29"/>
      <c r="B17" s="26"/>
      <c r="C17" s="26"/>
      <c r="D17" s="26"/>
      <c r="E17" s="44"/>
      <c r="F17" s="45" t="s">
        <v>385</v>
      </c>
      <c r="G17" s="26">
        <v>121</v>
      </c>
      <c r="H17" s="26">
        <v>21</v>
      </c>
      <c r="I17" s="26">
        <v>221</v>
      </c>
      <c r="J17" s="26">
        <v>456</v>
      </c>
      <c r="K17" s="44">
        <f>(J17/G17-1)</f>
        <v>2.768595041322314</v>
      </c>
    </row>
    <row r="18" spans="1:11" s="40" customFormat="1" ht="27.75" customHeight="1">
      <c r="A18" s="29"/>
      <c r="B18" s="26"/>
      <c r="C18" s="26"/>
      <c r="D18" s="26"/>
      <c r="E18" s="44"/>
      <c r="F18" s="45" t="s">
        <v>386</v>
      </c>
      <c r="G18" s="26"/>
      <c r="H18" s="26"/>
      <c r="I18" s="26"/>
      <c r="J18" s="26"/>
      <c r="K18" s="44"/>
    </row>
    <row r="19" spans="1:11" s="40" customFormat="1" ht="27.75" customHeight="1">
      <c r="A19" s="29"/>
      <c r="B19" s="26"/>
      <c r="C19" s="26"/>
      <c r="D19" s="26"/>
      <c r="E19" s="44"/>
      <c r="F19" s="45" t="s">
        <v>387</v>
      </c>
      <c r="G19" s="26"/>
      <c r="H19" s="26"/>
      <c r="I19" s="26">
        <v>200</v>
      </c>
      <c r="J19" s="26">
        <v>240</v>
      </c>
      <c r="K19" s="44"/>
    </row>
    <row r="20" spans="1:11" s="40" customFormat="1" ht="27.75" customHeight="1">
      <c r="A20" s="29"/>
      <c r="B20" s="26"/>
      <c r="C20" s="26"/>
      <c r="D20" s="26"/>
      <c r="E20" s="44"/>
      <c r="F20" s="45" t="s">
        <v>388</v>
      </c>
      <c r="G20" s="26">
        <v>121</v>
      </c>
      <c r="H20" s="26">
        <v>21</v>
      </c>
      <c r="I20" s="26">
        <v>21</v>
      </c>
      <c r="J20" s="26">
        <v>216</v>
      </c>
      <c r="K20" s="44">
        <f>(J20/G20-1)</f>
        <v>0.7851239669421488</v>
      </c>
    </row>
    <row r="21" spans="1:11" s="40" customFormat="1" ht="27.75" customHeight="1">
      <c r="A21" s="29"/>
      <c r="B21" s="26"/>
      <c r="C21" s="26"/>
      <c r="D21" s="26"/>
      <c r="E21" s="44"/>
      <c r="F21" s="45" t="s">
        <v>389</v>
      </c>
      <c r="G21" s="26"/>
      <c r="H21" s="26"/>
      <c r="I21" s="26"/>
      <c r="J21" s="26"/>
      <c r="K21" s="44"/>
    </row>
    <row r="22" spans="1:11" s="40" customFormat="1" ht="27.75" customHeight="1">
      <c r="A22" s="29"/>
      <c r="B22" s="26"/>
      <c r="C22" s="26"/>
      <c r="D22" s="26"/>
      <c r="E22" s="44"/>
      <c r="F22" s="45" t="s">
        <v>390</v>
      </c>
      <c r="G22" s="26">
        <v>3</v>
      </c>
      <c r="H22" s="26">
        <v>26</v>
      </c>
      <c r="I22" s="26">
        <v>26</v>
      </c>
      <c r="J22" s="26">
        <v>26</v>
      </c>
      <c r="K22" s="44">
        <f>(J22/G22-1)</f>
        <v>7.666666666666666</v>
      </c>
    </row>
    <row r="23" spans="1:11" s="40" customFormat="1" ht="27.75" customHeight="1">
      <c r="A23" s="29"/>
      <c r="B23" s="26"/>
      <c r="C23" s="26"/>
      <c r="D23" s="26"/>
      <c r="E23" s="44"/>
      <c r="F23" s="45" t="s">
        <v>391</v>
      </c>
      <c r="G23" s="26"/>
      <c r="H23" s="26"/>
      <c r="I23" s="26"/>
      <c r="J23" s="26"/>
      <c r="K23" s="44"/>
    </row>
    <row r="24" spans="1:11" s="40" customFormat="1" ht="27.75" customHeight="1">
      <c r="A24" s="29"/>
      <c r="B24" s="26"/>
      <c r="C24" s="26"/>
      <c r="D24" s="26"/>
      <c r="E24" s="44"/>
      <c r="F24" s="45" t="s">
        <v>392</v>
      </c>
      <c r="G24" s="26">
        <v>3</v>
      </c>
      <c r="H24" s="26">
        <v>26</v>
      </c>
      <c r="I24" s="26">
        <v>26</v>
      </c>
      <c r="J24" s="26">
        <v>26</v>
      </c>
      <c r="K24" s="44">
        <f>(J24/G24-1)</f>
        <v>7.666666666666666</v>
      </c>
    </row>
    <row r="25" spans="1:11" s="40" customFormat="1" ht="27.75" customHeight="1">
      <c r="A25" s="29"/>
      <c r="B25" s="26"/>
      <c r="C25" s="26"/>
      <c r="D25" s="26"/>
      <c r="E25" s="44"/>
      <c r="F25" s="45" t="s">
        <v>393</v>
      </c>
      <c r="G25" s="26"/>
      <c r="H25" s="26"/>
      <c r="I25" s="26"/>
      <c r="J25" s="26">
        <v>8</v>
      </c>
      <c r="K25" s="44"/>
    </row>
    <row r="26" spans="1:11" s="40" customFormat="1" ht="17.25" customHeight="1">
      <c r="A26" s="29"/>
      <c r="B26" s="26"/>
      <c r="C26" s="26"/>
      <c r="D26" s="26"/>
      <c r="E26" s="44"/>
      <c r="F26" s="45" t="s">
        <v>394</v>
      </c>
      <c r="G26" s="26">
        <v>278</v>
      </c>
      <c r="H26" s="26">
        <v>152</v>
      </c>
      <c r="I26" s="26">
        <v>294</v>
      </c>
      <c r="J26" s="26">
        <v>345</v>
      </c>
      <c r="K26" s="44">
        <f>(J26/G26-1)</f>
        <v>0.24100719424460437</v>
      </c>
    </row>
    <row r="27" spans="1:11" s="40" customFormat="1" ht="17.25" customHeight="1">
      <c r="A27" s="29"/>
      <c r="B27" s="26"/>
      <c r="C27" s="26"/>
      <c r="D27" s="26"/>
      <c r="E27" s="44"/>
      <c r="F27" s="45" t="s">
        <v>395</v>
      </c>
      <c r="G27" s="26"/>
      <c r="H27" s="26"/>
      <c r="I27" s="26">
        <v>841</v>
      </c>
      <c r="J27" s="26">
        <v>841</v>
      </c>
      <c r="K27" s="44"/>
    </row>
    <row r="28" spans="1:11" s="40" customFormat="1" ht="17.25" customHeight="1">
      <c r="A28" s="29"/>
      <c r="B28" s="26"/>
      <c r="C28" s="26"/>
      <c r="D28" s="26"/>
      <c r="E28" s="44"/>
      <c r="F28" s="45" t="s">
        <v>396</v>
      </c>
      <c r="G28" s="26">
        <v>27</v>
      </c>
      <c r="H28" s="26"/>
      <c r="I28" s="26">
        <v>4</v>
      </c>
      <c r="J28" s="26">
        <v>4</v>
      </c>
      <c r="K28" s="44">
        <f>(J28/G28-1)</f>
        <v>-0.8518518518518519</v>
      </c>
    </row>
    <row r="29" spans="1:11" s="41" customFormat="1" ht="17.25" customHeight="1">
      <c r="A29" s="32" t="s">
        <v>397</v>
      </c>
      <c r="B29" s="35">
        <f>SUM(B4:B18)</f>
        <v>69667</v>
      </c>
      <c r="C29" s="35">
        <f>SUM(C4:C18)</f>
        <v>86700</v>
      </c>
      <c r="D29" s="35">
        <f>SUM(D4:D18)</f>
        <v>85936</v>
      </c>
      <c r="E29" s="46">
        <f>(D29/B29-1)</f>
        <v>0.23352519844402653</v>
      </c>
      <c r="F29" s="47" t="s">
        <v>398</v>
      </c>
      <c r="G29" s="35">
        <f>G4+G5+G8+G17+G21+G22+G25+G26+G27+G28</f>
        <v>81581</v>
      </c>
      <c r="H29" s="35">
        <f>H4+H5+H8+H17+H21+H22+H25+H26+H27+H28</f>
        <v>91653</v>
      </c>
      <c r="I29" s="35">
        <f>I4+I5+I8+I17+I21+I22+I25+I26+I27+I28</f>
        <v>69710</v>
      </c>
      <c r="J29" s="35">
        <f>J4+J5+J8+J17+J21+J22+J25+J26+J27+J28</f>
        <v>55412</v>
      </c>
      <c r="K29" s="46">
        <f>(J29/G29-1)</f>
        <v>-0.3207732192544833</v>
      </c>
    </row>
    <row r="30" spans="1:11" s="41" customFormat="1" ht="17.25" customHeight="1">
      <c r="A30" s="32" t="s">
        <v>399</v>
      </c>
      <c r="B30" s="35">
        <f>B31+B43+B44+B45+B46</f>
        <v>48054</v>
      </c>
      <c r="C30" s="35">
        <f>C31+C43+C44+C45+C46</f>
        <v>9544</v>
      </c>
      <c r="D30" s="35">
        <f>D31+D43+D44+D45+D46</f>
        <v>19063</v>
      </c>
      <c r="E30" s="46">
        <f>(D30/B30-1)</f>
        <v>-0.6033004536563034</v>
      </c>
      <c r="F30" s="47" t="s">
        <v>400</v>
      </c>
      <c r="G30" s="35">
        <f>SUM(G31:G37)</f>
        <v>36140</v>
      </c>
      <c r="H30" s="35">
        <f>SUM(H31:H37)</f>
        <v>4591</v>
      </c>
      <c r="I30" s="35">
        <f>SUM(I31:I37)</f>
        <v>32476</v>
      </c>
      <c r="J30" s="35">
        <f>SUM(J31:J37)</f>
        <v>49587</v>
      </c>
      <c r="K30" s="46">
        <f>(J30/G30-1)</f>
        <v>0.37208079690094076</v>
      </c>
    </row>
    <row r="31" spans="1:11" s="40" customFormat="1" ht="19.5" customHeight="1">
      <c r="A31" s="29" t="s">
        <v>401</v>
      </c>
      <c r="B31" s="26">
        <v>16944</v>
      </c>
      <c r="C31" s="26">
        <v>935</v>
      </c>
      <c r="D31" s="26">
        <v>6256</v>
      </c>
      <c r="E31" s="46">
        <f aca="true" t="shared" si="0" ref="E31:E45">(D31/B31-1)</f>
        <v>-0.6307837582625118</v>
      </c>
      <c r="F31" s="45" t="s">
        <v>402</v>
      </c>
      <c r="G31" s="26"/>
      <c r="H31" s="26"/>
      <c r="I31" s="26"/>
      <c r="J31" s="26"/>
      <c r="K31" s="44"/>
    </row>
    <row r="32" spans="1:11" s="40" customFormat="1" ht="29.25" customHeight="1">
      <c r="A32" s="29" t="s">
        <v>403</v>
      </c>
      <c r="B32" s="26">
        <v>60</v>
      </c>
      <c r="C32" s="26"/>
      <c r="D32" s="26"/>
      <c r="E32" s="46">
        <f t="shared" si="0"/>
        <v>-1</v>
      </c>
      <c r="F32" s="45" t="s">
        <v>404</v>
      </c>
      <c r="G32" s="26"/>
      <c r="H32" s="26"/>
      <c r="I32" s="26"/>
      <c r="J32" s="26"/>
      <c r="K32" s="44"/>
    </row>
    <row r="33" spans="1:11" s="40" customFormat="1" ht="29.25" customHeight="1">
      <c r="A33" s="29" t="s">
        <v>405</v>
      </c>
      <c r="B33" s="26">
        <v>954</v>
      </c>
      <c r="C33" s="26">
        <v>793.52</v>
      </c>
      <c r="D33" s="26">
        <v>1460</v>
      </c>
      <c r="E33" s="46">
        <f t="shared" si="0"/>
        <v>0.5303983228511531</v>
      </c>
      <c r="F33" s="45" t="s">
        <v>406</v>
      </c>
      <c r="G33" s="26"/>
      <c r="H33" s="26"/>
      <c r="I33" s="26"/>
      <c r="J33" s="26"/>
      <c r="K33" s="44"/>
    </row>
    <row r="34" spans="1:11" s="40" customFormat="1" ht="29.25" customHeight="1">
      <c r="A34" s="29" t="s">
        <v>407</v>
      </c>
      <c r="B34" s="26">
        <v>89</v>
      </c>
      <c r="C34" s="26"/>
      <c r="D34" s="26">
        <v>90</v>
      </c>
      <c r="E34" s="46">
        <f t="shared" si="0"/>
        <v>0.011235955056179803</v>
      </c>
      <c r="F34" s="45" t="s">
        <v>408</v>
      </c>
      <c r="G34" s="26"/>
      <c r="H34" s="26"/>
      <c r="I34" s="26"/>
      <c r="J34" s="26"/>
      <c r="K34" s="44"/>
    </row>
    <row r="35" spans="1:11" s="40" customFormat="1" ht="29.25" customHeight="1">
      <c r="A35" s="29" t="s">
        <v>409</v>
      </c>
      <c r="B35" s="26">
        <v>121</v>
      </c>
      <c r="C35" s="26">
        <v>21</v>
      </c>
      <c r="D35" s="26">
        <v>216</v>
      </c>
      <c r="E35" s="46">
        <f t="shared" si="0"/>
        <v>0.7851239669421488</v>
      </c>
      <c r="F35" s="45" t="s">
        <v>410</v>
      </c>
      <c r="G35" s="26"/>
      <c r="H35" s="26"/>
      <c r="I35" s="26">
        <v>24000</v>
      </c>
      <c r="J35" s="26">
        <v>24000</v>
      </c>
      <c r="K35" s="44"/>
    </row>
    <row r="36" spans="1:11" s="40" customFormat="1" ht="29.25" customHeight="1">
      <c r="A36" s="29" t="s">
        <v>411</v>
      </c>
      <c r="B36" s="26"/>
      <c r="C36" s="26"/>
      <c r="D36" s="26">
        <v>240</v>
      </c>
      <c r="E36" s="46"/>
      <c r="F36" s="45" t="s">
        <v>412</v>
      </c>
      <c r="G36" s="26">
        <v>8694</v>
      </c>
      <c r="H36" s="26">
        <v>4591</v>
      </c>
      <c r="I36" s="26">
        <v>4363</v>
      </c>
      <c r="J36" s="26">
        <v>21474</v>
      </c>
      <c r="K36" s="44">
        <f>(J36/G36-1)</f>
        <v>1.4699792960662528</v>
      </c>
    </row>
    <row r="37" spans="1:11" s="40" customFormat="1" ht="29.25" customHeight="1">
      <c r="A37" s="29" t="s">
        <v>413</v>
      </c>
      <c r="B37" s="26">
        <v>1519</v>
      </c>
      <c r="C37" s="26"/>
      <c r="D37" s="26">
        <v>3389</v>
      </c>
      <c r="E37" s="46">
        <f t="shared" si="0"/>
        <v>1.231073074391047</v>
      </c>
      <c r="F37" s="45" t="s">
        <v>414</v>
      </c>
      <c r="G37" s="26">
        <v>27446</v>
      </c>
      <c r="H37" s="26"/>
      <c r="I37" s="26">
        <v>4113</v>
      </c>
      <c r="J37" s="26">
        <v>4113</v>
      </c>
      <c r="K37" s="44">
        <f>(J37/G37-1)</f>
        <v>-0.8501420972090651</v>
      </c>
    </row>
    <row r="38" spans="1:11" s="40" customFormat="1" ht="17.25" customHeight="1">
      <c r="A38" s="29" t="s">
        <v>415</v>
      </c>
      <c r="B38" s="26">
        <v>274</v>
      </c>
      <c r="C38" s="26">
        <v>120</v>
      </c>
      <c r="D38" s="26">
        <v>333</v>
      </c>
      <c r="E38" s="46">
        <f t="shared" si="0"/>
        <v>0.21532846715328469</v>
      </c>
      <c r="F38" s="45"/>
      <c r="G38" s="26"/>
      <c r="H38" s="26"/>
      <c r="I38" s="26"/>
      <c r="J38" s="26"/>
      <c r="K38" s="44"/>
    </row>
    <row r="39" spans="1:11" s="40" customFormat="1" ht="25.5" customHeight="1">
      <c r="A39" s="29" t="s">
        <v>416</v>
      </c>
      <c r="B39" s="26">
        <v>13919</v>
      </c>
      <c r="C39" s="26"/>
      <c r="D39" s="26"/>
      <c r="E39" s="46">
        <f t="shared" si="0"/>
        <v>-1</v>
      </c>
      <c r="F39" s="45"/>
      <c r="G39" s="26"/>
      <c r="H39" s="26"/>
      <c r="I39" s="26"/>
      <c r="J39" s="26"/>
      <c r="K39" s="44"/>
    </row>
    <row r="40" spans="1:11" s="40" customFormat="1" ht="30" customHeight="1">
      <c r="A40" s="29" t="s">
        <v>417</v>
      </c>
      <c r="B40" s="26"/>
      <c r="C40" s="26"/>
      <c r="D40" s="26">
        <v>520</v>
      </c>
      <c r="E40" s="46"/>
      <c r="F40" s="45"/>
      <c r="G40" s="26"/>
      <c r="H40" s="26"/>
      <c r="I40" s="26"/>
      <c r="J40" s="26"/>
      <c r="K40" s="44"/>
    </row>
    <row r="41" spans="1:11" s="40" customFormat="1" ht="18" customHeight="1">
      <c r="A41" s="29" t="s">
        <v>418</v>
      </c>
      <c r="B41" s="26">
        <v>8</v>
      </c>
      <c r="C41" s="26"/>
      <c r="D41" s="26">
        <v>8</v>
      </c>
      <c r="E41" s="46">
        <f t="shared" si="0"/>
        <v>0</v>
      </c>
      <c r="F41" s="45"/>
      <c r="G41" s="26"/>
      <c r="H41" s="26"/>
      <c r="I41" s="26"/>
      <c r="J41" s="26"/>
      <c r="K41" s="44"/>
    </row>
    <row r="42" spans="1:11" s="40" customFormat="1" ht="22.5" customHeight="1">
      <c r="A42" s="29" t="s">
        <v>419</v>
      </c>
      <c r="B42" s="26"/>
      <c r="C42" s="26"/>
      <c r="D42" s="26"/>
      <c r="E42" s="46"/>
      <c r="F42" s="45"/>
      <c r="G42" s="26"/>
      <c r="H42" s="26"/>
      <c r="I42" s="26"/>
      <c r="J42" s="26"/>
      <c r="K42" s="44"/>
    </row>
    <row r="43" spans="1:11" s="40" customFormat="1" ht="18" customHeight="1">
      <c r="A43" s="29" t="s">
        <v>420</v>
      </c>
      <c r="B43" s="26">
        <v>27446</v>
      </c>
      <c r="C43" s="26"/>
      <c r="D43" s="26">
        <v>4113</v>
      </c>
      <c r="E43" s="46">
        <f t="shared" si="0"/>
        <v>-0.8501420972090651</v>
      </c>
      <c r="F43" s="45"/>
      <c r="G43" s="26"/>
      <c r="H43" s="26"/>
      <c r="I43" s="26"/>
      <c r="J43" s="26"/>
      <c r="K43" s="44"/>
    </row>
    <row r="44" spans="1:11" s="40" customFormat="1" ht="18" customHeight="1">
      <c r="A44" s="29" t="s">
        <v>421</v>
      </c>
      <c r="B44" s="26"/>
      <c r="C44" s="26"/>
      <c r="D44" s="26"/>
      <c r="E44" s="46"/>
      <c r="F44" s="45"/>
      <c r="G44" s="26"/>
      <c r="H44" s="26"/>
      <c r="I44" s="26"/>
      <c r="J44" s="26"/>
      <c r="K44" s="44"/>
    </row>
    <row r="45" spans="1:11" s="40" customFormat="1" ht="18" customHeight="1">
      <c r="A45" s="29" t="s">
        <v>422</v>
      </c>
      <c r="B45" s="26">
        <v>3664</v>
      </c>
      <c r="C45" s="26">
        <v>8609</v>
      </c>
      <c r="D45" s="26">
        <v>8694</v>
      </c>
      <c r="E45" s="46">
        <f t="shared" si="0"/>
        <v>1.372816593886463</v>
      </c>
      <c r="F45" s="45"/>
      <c r="G45" s="26"/>
      <c r="H45" s="26"/>
      <c r="I45" s="26"/>
      <c r="J45" s="26"/>
      <c r="K45" s="44"/>
    </row>
    <row r="46" spans="1:11" s="40" customFormat="1" ht="18" customHeight="1">
      <c r="A46" s="29" t="s">
        <v>423</v>
      </c>
      <c r="B46" s="26"/>
      <c r="C46" s="26"/>
      <c r="D46" s="26"/>
      <c r="E46" s="46"/>
      <c r="F46" s="45"/>
      <c r="G46" s="26"/>
      <c r="H46" s="26"/>
      <c r="I46" s="26"/>
      <c r="J46" s="26"/>
      <c r="K46" s="44"/>
    </row>
    <row r="47" spans="1:11" s="41" customFormat="1" ht="18" customHeight="1">
      <c r="A47" s="32" t="s">
        <v>424</v>
      </c>
      <c r="B47" s="35">
        <f>B30+B29</f>
        <v>117721</v>
      </c>
      <c r="C47" s="35">
        <f>C30+C29</f>
        <v>96244</v>
      </c>
      <c r="D47" s="35">
        <f>D30+D29</f>
        <v>104999</v>
      </c>
      <c r="E47" s="35">
        <f>E30+E29</f>
        <v>-0.36977525521227683</v>
      </c>
      <c r="F47" s="47" t="s">
        <v>425</v>
      </c>
      <c r="G47" s="35">
        <f>G29+G30</f>
        <v>117721</v>
      </c>
      <c r="H47" s="35">
        <f>H29+H30</f>
        <v>96244</v>
      </c>
      <c r="I47" s="35">
        <f>I29+I30</f>
        <v>102186</v>
      </c>
      <c r="J47" s="35">
        <f>J29+J30</f>
        <v>104999</v>
      </c>
      <c r="K47" s="46">
        <f>(J47/G47-1)</f>
        <v>-0.10806907858410986</v>
      </c>
    </row>
    <row r="48" spans="1:11" s="41" customFormat="1" ht="18" customHeight="1">
      <c r="A48" s="32" t="s">
        <v>426</v>
      </c>
      <c r="B48" s="35">
        <f>B47-B45</f>
        <v>114057</v>
      </c>
      <c r="C48" s="35">
        <f>C47-C45</f>
        <v>87635</v>
      </c>
      <c r="D48" s="35">
        <f>D47-D45</f>
        <v>96305</v>
      </c>
      <c r="E48" s="35">
        <f>E31+E30</f>
        <v>-1.2340842119188151</v>
      </c>
      <c r="F48" s="47" t="s">
        <v>427</v>
      </c>
      <c r="G48" s="35">
        <f>G47-G36</f>
        <v>109027</v>
      </c>
      <c r="H48" s="35">
        <f>H47-H36</f>
        <v>91653</v>
      </c>
      <c r="I48" s="35">
        <f>I47-I36</f>
        <v>97823</v>
      </c>
      <c r="J48" s="35">
        <f>J47-J36</f>
        <v>83525</v>
      </c>
      <c r="K48" s="46">
        <f>(J48/G48-1)</f>
        <v>-0.23390536289176078</v>
      </c>
    </row>
  </sheetData>
  <sheetProtection/>
  <mergeCells count="1">
    <mergeCell ref="A1:K1"/>
  </mergeCells>
  <printOptions/>
  <pageMargins left="0.32" right="0.15748031496062992" top="0.5511811023622047" bottom="0.5118110236220472" header="0.5118110236220472" footer="0.5118110236220472"/>
  <pageSetup firstPageNumber="39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H10" sqref="H10"/>
    </sheetView>
  </sheetViews>
  <sheetFormatPr defaultColWidth="9.00390625" defaultRowHeight="13.5"/>
  <cols>
    <col min="1" max="1" width="17.625" style="4" customWidth="1"/>
    <col min="2" max="2" width="10.50390625" style="4" customWidth="1"/>
    <col min="3" max="3" width="11.375" style="19" customWidth="1"/>
    <col min="4" max="4" width="11.50390625" style="19" customWidth="1"/>
    <col min="5" max="5" width="9.25390625" style="19" customWidth="1"/>
    <col min="6" max="6" width="9.375" style="19" customWidth="1"/>
    <col min="7" max="7" width="17.875" style="19" customWidth="1"/>
    <col min="8" max="8" width="11.25390625" style="19" customWidth="1"/>
    <col min="9" max="10" width="11.625" style="19" customWidth="1"/>
    <col min="11" max="11" width="7.875" style="19" customWidth="1"/>
    <col min="12" max="12" width="11.25390625" style="19" customWidth="1"/>
    <col min="13" max="13" width="9.00390625" style="13" customWidth="1"/>
    <col min="14" max="16384" width="9.00390625" style="4" customWidth="1"/>
  </cols>
  <sheetData>
    <row r="1" spans="1:12" ht="36" customHeight="1">
      <c r="A1" s="5" t="s">
        <v>428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3.5">
      <c r="L2" s="19" t="s">
        <v>1</v>
      </c>
    </row>
    <row r="3" spans="1:13" s="15" customFormat="1" ht="27.75" customHeight="1">
      <c r="A3" s="20" t="s">
        <v>429</v>
      </c>
      <c r="B3" s="20" t="s">
        <v>78</v>
      </c>
      <c r="C3" s="21" t="s">
        <v>430</v>
      </c>
      <c r="D3" s="22"/>
      <c r="E3" s="23" t="s">
        <v>431</v>
      </c>
      <c r="F3" s="24" t="s">
        <v>432</v>
      </c>
      <c r="G3" s="24" t="s">
        <v>429</v>
      </c>
      <c r="H3" s="20" t="s">
        <v>78</v>
      </c>
      <c r="I3" s="21" t="s">
        <v>433</v>
      </c>
      <c r="J3" s="22"/>
      <c r="K3" s="24" t="s">
        <v>434</v>
      </c>
      <c r="L3" s="24" t="s">
        <v>435</v>
      </c>
      <c r="M3" s="36"/>
    </row>
    <row r="4" spans="1:13" s="16" customFormat="1" ht="27.75" customHeight="1">
      <c r="A4" s="25"/>
      <c r="B4" s="25"/>
      <c r="C4" s="26" t="s">
        <v>436</v>
      </c>
      <c r="D4" s="26" t="s">
        <v>437</v>
      </c>
      <c r="E4" s="27"/>
      <c r="F4" s="28"/>
      <c r="G4" s="28"/>
      <c r="H4" s="25"/>
      <c r="I4" s="26" t="s">
        <v>436</v>
      </c>
      <c r="J4" s="26" t="s">
        <v>437</v>
      </c>
      <c r="K4" s="28"/>
      <c r="L4" s="28"/>
      <c r="M4" s="37"/>
    </row>
    <row r="5" spans="1:13" s="17" customFormat="1" ht="33.75" customHeight="1">
      <c r="A5" s="29" t="s">
        <v>438</v>
      </c>
      <c r="B5" s="30">
        <v>23018</v>
      </c>
      <c r="C5" s="26">
        <v>20968</v>
      </c>
      <c r="D5" s="26">
        <v>30382</v>
      </c>
      <c r="E5" s="26">
        <v>-1675.74</v>
      </c>
      <c r="F5" s="26"/>
      <c r="G5" s="31" t="s">
        <v>439</v>
      </c>
      <c r="H5" s="26">
        <v>44419</v>
      </c>
      <c r="I5" s="26">
        <v>47143</v>
      </c>
      <c r="J5" s="26">
        <v>46556</v>
      </c>
      <c r="K5" s="26"/>
      <c r="L5" s="26">
        <v>-17850</v>
      </c>
      <c r="M5" s="38"/>
    </row>
    <row r="6" spans="1:13" s="17" customFormat="1" ht="33.75" customHeight="1">
      <c r="A6" s="29" t="s">
        <v>440</v>
      </c>
      <c r="B6" s="30">
        <v>9388</v>
      </c>
      <c r="C6" s="26">
        <v>9243</v>
      </c>
      <c r="D6" s="26">
        <v>9701</v>
      </c>
      <c r="E6" s="26">
        <v>14698</v>
      </c>
      <c r="F6" s="26"/>
      <c r="G6" s="29" t="s">
        <v>441</v>
      </c>
      <c r="H6" s="26">
        <v>6177</v>
      </c>
      <c r="I6" s="26">
        <v>6992</v>
      </c>
      <c r="J6" s="26">
        <v>6599</v>
      </c>
      <c r="K6" s="26"/>
      <c r="L6" s="26">
        <v>17800</v>
      </c>
      <c r="M6" s="38"/>
    </row>
    <row r="7" spans="1:13" s="17" customFormat="1" ht="33.75" customHeight="1">
      <c r="A7" s="29" t="s">
        <v>442</v>
      </c>
      <c r="B7" s="30">
        <v>29085</v>
      </c>
      <c r="C7" s="26">
        <v>12928</v>
      </c>
      <c r="D7" s="26">
        <v>60957</v>
      </c>
      <c r="E7" s="26">
        <v>0</v>
      </c>
      <c r="F7" s="26"/>
      <c r="G7" s="31" t="s">
        <v>443</v>
      </c>
      <c r="H7" s="26">
        <v>29085</v>
      </c>
      <c r="I7" s="26">
        <v>20834</v>
      </c>
      <c r="J7" s="26">
        <v>60387</v>
      </c>
      <c r="K7" s="26"/>
      <c r="L7" s="26">
        <v>570</v>
      </c>
      <c r="M7" s="38"/>
    </row>
    <row r="8" spans="1:13" s="17" customFormat="1" ht="33.75" customHeight="1">
      <c r="A8" s="29" t="s">
        <v>444</v>
      </c>
      <c r="B8" s="30"/>
      <c r="C8" s="26"/>
      <c r="D8" s="26"/>
      <c r="E8" s="26"/>
      <c r="F8" s="26"/>
      <c r="G8" s="31" t="s">
        <v>445</v>
      </c>
      <c r="H8" s="26"/>
      <c r="I8" s="26"/>
      <c r="J8" s="26"/>
      <c r="K8" s="26"/>
      <c r="L8" s="26"/>
      <c r="M8" s="38"/>
    </row>
    <row r="9" spans="1:13" s="17" customFormat="1" ht="33.75" customHeight="1">
      <c r="A9" s="29" t="s">
        <v>446</v>
      </c>
      <c r="B9" s="30"/>
      <c r="C9" s="26"/>
      <c r="D9" s="26"/>
      <c r="E9" s="26"/>
      <c r="F9" s="26"/>
      <c r="G9" s="31" t="s">
        <v>447</v>
      </c>
      <c r="H9" s="26"/>
      <c r="I9" s="26"/>
      <c r="J9" s="26"/>
      <c r="K9" s="26"/>
      <c r="L9" s="26"/>
      <c r="M9" s="38"/>
    </row>
    <row r="10" spans="1:13" s="17" customFormat="1" ht="33.75" customHeight="1">
      <c r="A10" s="29" t="s">
        <v>448</v>
      </c>
      <c r="B10" s="30"/>
      <c r="C10" s="26"/>
      <c r="D10" s="26"/>
      <c r="E10" s="26"/>
      <c r="F10" s="26"/>
      <c r="G10" s="31" t="s">
        <v>449</v>
      </c>
      <c r="H10" s="26"/>
      <c r="I10" s="26"/>
      <c r="J10" s="26"/>
      <c r="K10" s="26"/>
      <c r="L10" s="26"/>
      <c r="M10" s="38"/>
    </row>
    <row r="11" spans="1:13" s="17" customFormat="1" ht="33.75" customHeight="1">
      <c r="A11" s="29" t="s">
        <v>450</v>
      </c>
      <c r="B11" s="30"/>
      <c r="C11" s="26"/>
      <c r="D11" s="26"/>
      <c r="E11" s="26"/>
      <c r="F11" s="26"/>
      <c r="G11" s="31" t="s">
        <v>451</v>
      </c>
      <c r="H11" s="26"/>
      <c r="I11" s="26"/>
      <c r="J11" s="26"/>
      <c r="K11" s="26"/>
      <c r="L11" s="26"/>
      <c r="M11" s="38"/>
    </row>
    <row r="12" spans="1:13" s="17" customFormat="1" ht="33.75" customHeight="1">
      <c r="A12" s="29" t="s">
        <v>452</v>
      </c>
      <c r="B12" s="30"/>
      <c r="C12" s="26"/>
      <c r="D12" s="26"/>
      <c r="E12" s="26"/>
      <c r="F12" s="26"/>
      <c r="G12" s="31" t="s">
        <v>453</v>
      </c>
      <c r="H12" s="26"/>
      <c r="I12" s="26"/>
      <c r="J12" s="26"/>
      <c r="K12" s="26"/>
      <c r="L12" s="26"/>
      <c r="M12" s="38"/>
    </row>
    <row r="13" spans="1:13" s="18" customFormat="1" ht="33.75" customHeight="1">
      <c r="A13" s="32" t="s">
        <v>454</v>
      </c>
      <c r="B13" s="33">
        <f>SUM(B5:B12)</f>
        <v>61491</v>
      </c>
      <c r="C13" s="33">
        <f>SUM(C5:C12)</f>
        <v>43139</v>
      </c>
      <c r="D13" s="33">
        <f>SUM(D5:D12)</f>
        <v>101040</v>
      </c>
      <c r="E13" s="33">
        <f>SUM(E5:E12)</f>
        <v>13022.26</v>
      </c>
      <c r="F13" s="33">
        <f>SUM(F5:F12)</f>
        <v>0</v>
      </c>
      <c r="G13" s="34" t="s">
        <v>455</v>
      </c>
      <c r="H13" s="35">
        <f>SUM(H5:H12)</f>
        <v>79681</v>
      </c>
      <c r="I13" s="35">
        <f>SUM(I5:I12)</f>
        <v>74969</v>
      </c>
      <c r="J13" s="35">
        <f>SUM(J5:J12)</f>
        <v>113542</v>
      </c>
      <c r="K13" s="35">
        <f>SUM(K5:K12)</f>
        <v>0</v>
      </c>
      <c r="L13" s="35">
        <f>SUM(L5:L12)</f>
        <v>520</v>
      </c>
      <c r="M13" s="39"/>
    </row>
  </sheetData>
  <sheetProtection/>
  <mergeCells count="11">
    <mergeCell ref="A1:L1"/>
    <mergeCell ref="C3:D3"/>
    <mergeCell ref="I3:J3"/>
    <mergeCell ref="A3:A4"/>
    <mergeCell ref="B3:B4"/>
    <mergeCell ref="E3:E4"/>
    <mergeCell ref="F3:F4"/>
    <mergeCell ref="G3:G4"/>
    <mergeCell ref="H3:H4"/>
    <mergeCell ref="K3:K4"/>
    <mergeCell ref="L3:L4"/>
  </mergeCells>
  <printOptions/>
  <pageMargins left="0.5511811023622047" right="0.1968503937007874" top="0.9842519685039371" bottom="0.9842519685039371" header="0.5118110236220472" footer="0.5118110236220472"/>
  <pageSetup firstPageNumber="44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2" sqref="D22"/>
    </sheetView>
  </sheetViews>
  <sheetFormatPr defaultColWidth="9.00390625" defaultRowHeight="13.5"/>
  <cols>
    <col min="1" max="1" width="31.00390625" style="4" customWidth="1"/>
    <col min="2" max="2" width="9.50390625" style="4" customWidth="1"/>
    <col min="3" max="3" width="8.75390625" style="4" customWidth="1"/>
    <col min="4" max="4" width="9.25390625" style="4" customWidth="1"/>
    <col min="5" max="5" width="8.75390625" style="4" customWidth="1"/>
    <col min="6" max="6" width="33.625" style="4" customWidth="1"/>
    <col min="7" max="7" width="9.50390625" style="4" customWidth="1"/>
    <col min="8" max="8" width="8.625" style="4" customWidth="1"/>
    <col min="9" max="9" width="9.50390625" style="4" customWidth="1"/>
    <col min="10" max="10" width="8.375" style="4" customWidth="1"/>
    <col min="11" max="16384" width="9.00390625" style="4" customWidth="1"/>
  </cols>
  <sheetData>
    <row r="1" spans="1:10" ht="36" customHeight="1">
      <c r="A1" s="5" t="s">
        <v>456</v>
      </c>
      <c r="B1" s="5"/>
      <c r="C1" s="5"/>
      <c r="D1" s="5"/>
      <c r="E1" s="5"/>
      <c r="F1" s="5"/>
      <c r="G1" s="5"/>
      <c r="H1" s="5"/>
      <c r="I1" s="5"/>
      <c r="J1" s="5"/>
    </row>
    <row r="2" ht="13.5">
      <c r="J2" s="14" t="s">
        <v>1</v>
      </c>
    </row>
    <row r="3" spans="1:10" s="1" customFormat="1" ht="59.25" customHeight="1">
      <c r="A3" s="6" t="s">
        <v>429</v>
      </c>
      <c r="B3" s="6" t="s">
        <v>3</v>
      </c>
      <c r="C3" s="6" t="s">
        <v>457</v>
      </c>
      <c r="D3" s="6" t="s">
        <v>458</v>
      </c>
      <c r="E3" s="6" t="s">
        <v>5</v>
      </c>
      <c r="F3" s="6" t="s">
        <v>429</v>
      </c>
      <c r="G3" s="6" t="s">
        <v>3</v>
      </c>
      <c r="H3" s="6" t="s">
        <v>457</v>
      </c>
      <c r="I3" s="6" t="s">
        <v>458</v>
      </c>
      <c r="J3" s="6" t="s">
        <v>5</v>
      </c>
    </row>
    <row r="4" spans="1:10" s="2" customFormat="1" ht="24" customHeight="1">
      <c r="A4" s="7" t="s">
        <v>459</v>
      </c>
      <c r="B4" s="8">
        <v>370</v>
      </c>
      <c r="C4" s="9">
        <v>629</v>
      </c>
      <c r="D4" s="9">
        <v>893</v>
      </c>
      <c r="E4" s="9">
        <v>940</v>
      </c>
      <c r="F4" s="9" t="s">
        <v>460</v>
      </c>
      <c r="G4" s="8">
        <v>231</v>
      </c>
      <c r="H4" s="9">
        <v>815</v>
      </c>
      <c r="I4" s="9">
        <v>815</v>
      </c>
      <c r="J4" s="9">
        <v>768</v>
      </c>
    </row>
    <row r="5" spans="1:10" s="3" customFormat="1" ht="24" customHeight="1">
      <c r="A5" s="10" t="s">
        <v>461</v>
      </c>
      <c r="B5" s="11"/>
      <c r="C5" s="12"/>
      <c r="D5" s="12"/>
      <c r="E5" s="12"/>
      <c r="F5" s="12" t="s">
        <v>462</v>
      </c>
      <c r="G5" s="10"/>
      <c r="H5" s="12"/>
      <c r="I5" s="12"/>
      <c r="J5" s="12"/>
    </row>
    <row r="6" spans="1:10" s="3" customFormat="1" ht="24" customHeight="1">
      <c r="A6" s="10" t="s">
        <v>463</v>
      </c>
      <c r="B6" s="10"/>
      <c r="C6" s="12"/>
      <c r="D6" s="12"/>
      <c r="E6" s="12"/>
      <c r="F6" s="12" t="s">
        <v>464</v>
      </c>
      <c r="G6" s="11"/>
      <c r="H6" s="12"/>
      <c r="I6" s="12"/>
      <c r="J6" s="12"/>
    </row>
    <row r="7" spans="1:10" s="3" customFormat="1" ht="24" customHeight="1">
      <c r="A7" s="10" t="s">
        <v>465</v>
      </c>
      <c r="B7" s="11"/>
      <c r="C7" s="12"/>
      <c r="D7" s="12"/>
      <c r="E7" s="12"/>
      <c r="F7" s="12" t="s">
        <v>466</v>
      </c>
      <c r="G7" s="11">
        <v>231</v>
      </c>
      <c r="H7" s="12">
        <v>815</v>
      </c>
      <c r="I7" s="12">
        <v>815</v>
      </c>
      <c r="J7" s="12">
        <v>768</v>
      </c>
    </row>
    <row r="8" spans="1:10" s="3" customFormat="1" ht="24" customHeight="1">
      <c r="A8" s="10" t="s">
        <v>467</v>
      </c>
      <c r="B8" s="11">
        <v>270</v>
      </c>
      <c r="C8" s="12">
        <v>470</v>
      </c>
      <c r="D8" s="12">
        <v>443</v>
      </c>
      <c r="E8" s="12">
        <v>289</v>
      </c>
      <c r="F8" s="9" t="s">
        <v>468</v>
      </c>
      <c r="G8" s="11"/>
      <c r="H8" s="9"/>
      <c r="I8" s="9"/>
      <c r="J8" s="9"/>
    </row>
    <row r="9" spans="1:10" s="3" customFormat="1" ht="24" customHeight="1">
      <c r="A9" s="10" t="s">
        <v>469</v>
      </c>
      <c r="B9" s="11"/>
      <c r="C9" s="12"/>
      <c r="D9" s="12"/>
      <c r="E9" s="12"/>
      <c r="F9" s="9" t="s">
        <v>470</v>
      </c>
      <c r="G9" s="7">
        <v>186</v>
      </c>
      <c r="H9" s="9"/>
      <c r="I9" s="9">
        <v>264</v>
      </c>
      <c r="J9" s="9">
        <v>358</v>
      </c>
    </row>
    <row r="10" spans="1:10" s="3" customFormat="1" ht="24" customHeight="1">
      <c r="A10" s="10" t="s">
        <v>471</v>
      </c>
      <c r="B10" s="10">
        <v>270</v>
      </c>
      <c r="C10" s="12">
        <v>470</v>
      </c>
      <c r="D10" s="12">
        <v>443</v>
      </c>
      <c r="E10" s="12">
        <v>289</v>
      </c>
      <c r="F10" s="12"/>
      <c r="G10" s="10"/>
      <c r="H10" s="12"/>
      <c r="I10" s="12"/>
      <c r="J10" s="12"/>
    </row>
    <row r="11" spans="1:10" s="3" customFormat="1" ht="24" customHeight="1">
      <c r="A11" s="10" t="s">
        <v>472</v>
      </c>
      <c r="B11" s="11"/>
      <c r="C11" s="12"/>
      <c r="D11" s="12"/>
      <c r="E11" s="12"/>
      <c r="F11" s="12"/>
      <c r="G11" s="10"/>
      <c r="H11" s="12"/>
      <c r="I11" s="12"/>
      <c r="J11" s="12"/>
    </row>
    <row r="12" spans="1:10" s="3" customFormat="1" ht="24" customHeight="1">
      <c r="A12" s="10" t="s">
        <v>473</v>
      </c>
      <c r="B12" s="11"/>
      <c r="C12" s="12"/>
      <c r="D12" s="12"/>
      <c r="E12" s="12"/>
      <c r="F12" s="12"/>
      <c r="G12" s="10"/>
      <c r="H12" s="12"/>
      <c r="I12" s="12"/>
      <c r="J12" s="12"/>
    </row>
    <row r="13" spans="1:10" s="3" customFormat="1" ht="24" customHeight="1">
      <c r="A13" s="10" t="s">
        <v>474</v>
      </c>
      <c r="B13" s="10">
        <v>100</v>
      </c>
      <c r="C13" s="12">
        <v>159</v>
      </c>
      <c r="D13" s="12">
        <v>450</v>
      </c>
      <c r="E13" s="12">
        <v>651</v>
      </c>
      <c r="F13" s="12"/>
      <c r="G13" s="10"/>
      <c r="H13" s="12"/>
      <c r="I13" s="12"/>
      <c r="J13" s="12"/>
    </row>
    <row r="14" spans="1:10" s="2" customFormat="1" ht="24" customHeight="1">
      <c r="A14" s="7" t="s">
        <v>475</v>
      </c>
      <c r="B14" s="7">
        <v>47</v>
      </c>
      <c r="C14" s="9">
        <v>186</v>
      </c>
      <c r="D14" s="9">
        <v>186</v>
      </c>
      <c r="E14" s="9">
        <v>186</v>
      </c>
      <c r="F14" s="9"/>
      <c r="G14" s="7"/>
      <c r="H14" s="9"/>
      <c r="I14" s="9"/>
      <c r="J14" s="9"/>
    </row>
    <row r="15" spans="1:10" s="2" customFormat="1" ht="24" customHeight="1">
      <c r="A15" s="7" t="s">
        <v>476</v>
      </c>
      <c r="B15" s="8">
        <f>B14+B4</f>
        <v>417</v>
      </c>
      <c r="C15" s="8">
        <f>C14+C4</f>
        <v>815</v>
      </c>
      <c r="D15" s="8">
        <f>D14+D4</f>
        <v>1079</v>
      </c>
      <c r="E15" s="8">
        <f>E14+E4</f>
        <v>1126</v>
      </c>
      <c r="F15" s="9" t="s">
        <v>476</v>
      </c>
      <c r="G15" s="8">
        <f>G4+G8+G9</f>
        <v>417</v>
      </c>
      <c r="H15" s="8">
        <f>H4+H8+H9</f>
        <v>815</v>
      </c>
      <c r="I15" s="8">
        <f>I4+I8+I9</f>
        <v>1079</v>
      </c>
      <c r="J15" s="8">
        <f>J4+J8+J9</f>
        <v>1126</v>
      </c>
    </row>
    <row r="16" spans="1:10" s="2" customFormat="1" ht="24" customHeight="1">
      <c r="A16" s="7" t="s">
        <v>477</v>
      </c>
      <c r="B16" s="8">
        <f>B4</f>
        <v>370</v>
      </c>
      <c r="C16" s="8">
        <f>C4</f>
        <v>629</v>
      </c>
      <c r="D16" s="8">
        <f>D4</f>
        <v>893</v>
      </c>
      <c r="E16" s="8">
        <f>E4</f>
        <v>940</v>
      </c>
      <c r="F16" s="9" t="s">
        <v>478</v>
      </c>
      <c r="G16" s="8">
        <f>G4+G8</f>
        <v>231</v>
      </c>
      <c r="H16" s="8">
        <f>H4+H8</f>
        <v>815</v>
      </c>
      <c r="I16" s="8">
        <f>I4+I8</f>
        <v>815</v>
      </c>
      <c r="J16" s="8">
        <f>J4+J8</f>
        <v>768</v>
      </c>
    </row>
    <row r="17" spans="3:10" ht="13.5">
      <c r="C17" s="13"/>
      <c r="D17" s="13"/>
      <c r="E17" s="13"/>
      <c r="F17" s="13"/>
      <c r="G17" s="13"/>
      <c r="H17" s="13"/>
      <c r="I17" s="13"/>
      <c r="J17" s="13"/>
    </row>
  </sheetData>
  <sheetProtection/>
  <mergeCells count="1">
    <mergeCell ref="A1:J1"/>
  </mergeCells>
  <printOptions/>
  <pageMargins left="0.7480314960629921" right="0.3937007874015748" top="0.9842519685039371" bottom="0.9842519685039371" header="0.5118110236220472" footer="0.5118110236220472"/>
  <pageSetup firstPageNumber="43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Rancho</cp:lastModifiedBy>
  <cp:lastPrinted>2018-08-16T08:12:00Z</cp:lastPrinted>
  <dcterms:created xsi:type="dcterms:W3CDTF">2018-06-06T05:20:40Z</dcterms:created>
  <dcterms:modified xsi:type="dcterms:W3CDTF">2023-02-09T02:17:01Z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6FF093E9A2124BE693C2E51153302889</vt:lpwstr>
  </property>
</Properties>
</file>