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一般1" sheetId="2" r:id="rId2"/>
    <sheet name="一般2" sheetId="3" r:id="rId3"/>
    <sheet name="一般3" sheetId="4" r:id="rId4"/>
    <sheet name="一般4" sheetId="5" r:id="rId5"/>
    <sheet name="一般5" sheetId="6" r:id="rId6"/>
    <sheet name="一般6" sheetId="7" r:id="rId7"/>
    <sheet name="一般7" sheetId="8" r:id="rId8"/>
    <sheet name="一般8" sheetId="9" r:id="rId9"/>
    <sheet name="一般9" sheetId="10" r:id="rId10"/>
    <sheet name="基1" sheetId="11" r:id="rId11"/>
    <sheet name="基2" sheetId="12" r:id="rId12"/>
    <sheet name="基3" sheetId="13" r:id="rId13"/>
    <sheet name="基4" sheetId="14" r:id="rId14"/>
    <sheet name="基5" sheetId="15" r:id="rId15"/>
    <sheet name="基6" sheetId="16" r:id="rId16"/>
    <sheet name="国资1" sheetId="17" r:id="rId17"/>
    <sheet name="国资2" sheetId="18" r:id="rId18"/>
    <sheet name="国资3" sheetId="19" r:id="rId19"/>
    <sheet name="国资4" sheetId="20" r:id="rId20"/>
    <sheet name="社保1" sheetId="21" r:id="rId21"/>
    <sheet name="社保2" sheetId="22" r:id="rId22"/>
  </sheets>
  <definedNames>
    <definedName name="_xlnm.Print_Titles" localSheetId="10">'基1'!$1:$3</definedName>
    <definedName name="_xlnm.Print_Titles" localSheetId="20">'社保1'!$1:$4</definedName>
    <definedName name="_xlnm.Print_Titles" localSheetId="21">'社保2'!$1:$4</definedName>
    <definedName name="_xlnm.Print_Titles" localSheetId="1">'一般1'!$1:$3</definedName>
    <definedName name="_xlnm.Print_Titles" localSheetId="2">'一般2'!$1:$3</definedName>
    <definedName name="_xlnm.Print_Titles" localSheetId="3">'一般3'!$1:$3</definedName>
    <definedName name="_xlnm.Print_Titles" localSheetId="4">'一般4'!$1:$3</definedName>
  </definedNames>
  <calcPr fullCalcOnLoad="1"/>
</workbook>
</file>

<file path=xl/sharedStrings.xml><?xml version="1.0" encoding="utf-8"?>
<sst xmlns="http://schemas.openxmlformats.org/spreadsheetml/2006/main" count="1923" uniqueCount="1021">
  <si>
    <t>目    录</t>
  </si>
  <si>
    <t>一、一般公共预算决算报表</t>
  </si>
  <si>
    <t>（一）2020年柳州市柳江区一般公共预算收支决算总表</t>
  </si>
  <si>
    <t>（二）2020年柳州市柳江区一般公共预算收入决算表</t>
  </si>
  <si>
    <t>（三）2020年柳州市柳江区一般公共预算支出决算表</t>
  </si>
  <si>
    <t>（四）2020年柳州市柳江区一般公共预算本级支出决算表</t>
  </si>
  <si>
    <t>（五）2020年柳州市柳江区一般公共预算基本支出决算表</t>
  </si>
  <si>
    <t>（六）2020年柳州市柳江区一般公共预算税收返还和转移支付收入决算表</t>
  </si>
  <si>
    <t>（七）2020年柳州市柳江区一般公共预算税收返还和转移支付支出决算表（分项目）</t>
  </si>
  <si>
    <t>（八）2020年柳州市柳江区一般公共预算专项转移支付收入决算表</t>
  </si>
  <si>
    <t>（九）2020年柳州市柳江区政府一般债务限额和余额情况决算表</t>
  </si>
  <si>
    <t>二、政府性基金决算报表</t>
  </si>
  <si>
    <t>（一）2020年柳州市柳江区政府性基金收支决算总表</t>
  </si>
  <si>
    <t>（二）2020年柳州市柳江区政府性基金收入决算表</t>
  </si>
  <si>
    <t>（三）2020年柳州市柳江区政府性基金支出决算表</t>
  </si>
  <si>
    <t>（四）2020年柳州市柳江区政府性基金本级支出决算表</t>
  </si>
  <si>
    <t>（五）2020年柳州市柳江区政府性基金转移支付收支决算表</t>
  </si>
  <si>
    <t>（六）2020年柳州市柳江区政府专项债务限额和余额情况决算表</t>
  </si>
  <si>
    <t>三、国有资本经营决算报表</t>
  </si>
  <si>
    <t>（一）2020年柳州市柳江区国有资本经营收入决算表</t>
  </si>
  <si>
    <t>（二）2020年柳州市柳江区国有资本经营支出决算表</t>
  </si>
  <si>
    <t>（三）2020年柳州市柳江区国有资本经营本级支出决算表</t>
  </si>
  <si>
    <t>（四）2020年柳州市柳江区国有资本经营转移支付支出决算表</t>
  </si>
  <si>
    <t>四、社会保险基金决算报表</t>
  </si>
  <si>
    <t>（一）2020年柳州市柳江区社会保险基金收入决算表</t>
  </si>
  <si>
    <t>（二）2020年柳州市柳江区社会保险基金支出决算表</t>
  </si>
  <si>
    <t>2020年柳州市柳江区一般公共预算收支决算总表</t>
  </si>
  <si>
    <t>单位：万元</t>
  </si>
  <si>
    <t>预    算    科    目</t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</si>
  <si>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
决算数</t>
    </r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</si>
  <si>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
年初预算数</t>
    </r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</si>
  <si>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年调整预算数</t>
    </r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</si>
  <si>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
决算数</t>
    </r>
  </si>
  <si>
    <t>完成年初预算%</t>
  </si>
  <si>
    <t>同比增减%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</si>
  <si>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年年度预算数</t>
    </r>
  </si>
  <si>
    <t>完成年度预算%</t>
  </si>
  <si>
    <t>比上年决算增减</t>
  </si>
  <si>
    <t>一、税收收入</t>
  </si>
  <si>
    <t xml:space="preserve">     一般公共服务支出</t>
  </si>
  <si>
    <t xml:space="preserve">     增值税</t>
  </si>
  <si>
    <t xml:space="preserve">     国防支出</t>
  </si>
  <si>
    <t xml:space="preserve">     营业税</t>
  </si>
  <si>
    <t xml:space="preserve">     公共安全支出</t>
  </si>
  <si>
    <t xml:space="preserve">     企业所得税</t>
  </si>
  <si>
    <t xml:space="preserve">     教育支出</t>
  </si>
  <si>
    <t xml:space="preserve">     个人所得税</t>
  </si>
  <si>
    <t xml:space="preserve">     科学技术支出</t>
  </si>
  <si>
    <t xml:space="preserve">     资源税</t>
  </si>
  <si>
    <t xml:space="preserve">     文化旅游体育与传媒支出</t>
  </si>
  <si>
    <t xml:space="preserve">     城市维护建设税</t>
  </si>
  <si>
    <t xml:space="preserve">     社会保障和就业支出</t>
  </si>
  <si>
    <t xml:space="preserve">     房产税</t>
  </si>
  <si>
    <t xml:space="preserve">     卫生健康支出</t>
  </si>
  <si>
    <t xml:space="preserve">     印花税</t>
  </si>
  <si>
    <t xml:space="preserve">     节能环保支出</t>
  </si>
  <si>
    <t xml:space="preserve">     城镇土地使用税</t>
  </si>
  <si>
    <t xml:space="preserve">     城乡社区支出</t>
  </si>
  <si>
    <t xml:space="preserve">     土地增值税</t>
  </si>
  <si>
    <t xml:space="preserve">     农林水支出</t>
  </si>
  <si>
    <t xml:space="preserve">     车船税</t>
  </si>
  <si>
    <t xml:space="preserve">     交通运输支出</t>
  </si>
  <si>
    <t xml:space="preserve">     耕地占用税</t>
  </si>
  <si>
    <t xml:space="preserve">     资源勘探信息等支出</t>
  </si>
  <si>
    <t xml:space="preserve">     契税</t>
  </si>
  <si>
    <t xml:space="preserve">     商业服务业等支出</t>
  </si>
  <si>
    <t xml:space="preserve">     环境保护税</t>
  </si>
  <si>
    <t xml:space="preserve">     金融支出</t>
  </si>
  <si>
    <t xml:space="preserve">     其他税收收入</t>
  </si>
  <si>
    <t xml:space="preserve">     自然资源海洋气象等支出</t>
  </si>
  <si>
    <t>二、非税收入</t>
  </si>
  <si>
    <t xml:space="preserve">     住房保障支出</t>
  </si>
  <si>
    <t>　　 专项收入</t>
  </si>
  <si>
    <t xml:space="preserve">     粮油物资储备支出</t>
  </si>
  <si>
    <t>　　 行政事业性收费收入</t>
  </si>
  <si>
    <t xml:space="preserve">     灾害防治及应急管理支出</t>
  </si>
  <si>
    <t>　　 罚没收入</t>
  </si>
  <si>
    <t xml:space="preserve">     预备费</t>
  </si>
  <si>
    <t>　 　国有资源（资产）有偿使用收入</t>
  </si>
  <si>
    <t xml:space="preserve">     其他支出</t>
  </si>
  <si>
    <t xml:space="preserve">     捐赠收入</t>
  </si>
  <si>
    <t xml:space="preserve">     债务付息支出</t>
  </si>
  <si>
    <t xml:space="preserve">     政府住房基金收入</t>
  </si>
  <si>
    <t xml:space="preserve">     债务发行费用支出</t>
  </si>
  <si>
    <t xml:space="preserve">     其他收入</t>
  </si>
  <si>
    <t>一般公共预算收入合计</t>
  </si>
  <si>
    <t>一般公共预算支出合计</t>
  </si>
  <si>
    <t>转移性收入</t>
  </si>
  <si>
    <t>转移性支出</t>
  </si>
  <si>
    <t xml:space="preserve"> 一、上级补助收入              </t>
  </si>
  <si>
    <t xml:space="preserve">一、上解上级支出                         </t>
  </si>
  <si>
    <t xml:space="preserve"> （一）返还性收入              </t>
  </si>
  <si>
    <t xml:space="preserve">      体制上解支出</t>
  </si>
  <si>
    <t xml:space="preserve">     所得税基数返还收入</t>
  </si>
  <si>
    <t xml:space="preserve">      专项上解支出</t>
  </si>
  <si>
    <t xml:space="preserve">     成品油税费改革税收返还收入 </t>
  </si>
  <si>
    <t>二、补助下级支出</t>
  </si>
  <si>
    <t xml:space="preserve">     增值税税收返还收入</t>
  </si>
  <si>
    <t xml:space="preserve"> （一）补助各区支出  </t>
  </si>
  <si>
    <t xml:space="preserve">     消费税税收返还收入</t>
  </si>
  <si>
    <t xml:space="preserve">   1.自治区补助支出  </t>
  </si>
  <si>
    <t xml:space="preserve">     增值税“五五分享”税收返还收入</t>
  </si>
  <si>
    <t xml:space="preserve">       所得税基数返还支出</t>
  </si>
  <si>
    <t xml:space="preserve">     其他税收返还收入</t>
  </si>
  <si>
    <t xml:space="preserve">       其他税收返还支出</t>
  </si>
  <si>
    <t xml:space="preserve"> （二）一般性转移支付收入              </t>
  </si>
  <si>
    <t xml:space="preserve">       固定数额补助支出</t>
  </si>
  <si>
    <t xml:space="preserve">     体制补助收入</t>
  </si>
  <si>
    <t xml:space="preserve">       专项拨款补助</t>
  </si>
  <si>
    <t xml:space="preserve">     均衡性转移支付收入</t>
  </si>
  <si>
    <t xml:space="preserve">       自治区其他补助</t>
  </si>
  <si>
    <t xml:space="preserve">     县级基本财力保障机制奖补资金收入   </t>
  </si>
  <si>
    <t xml:space="preserve">   2.市补助城区支出  </t>
  </si>
  <si>
    <t xml:space="preserve">     结算补助收入</t>
  </si>
  <si>
    <t xml:space="preserve">       体制固定补助  </t>
  </si>
  <si>
    <t xml:space="preserve">     资源枯竭型城市转移支付补助收入</t>
  </si>
  <si>
    <t xml:space="preserve">       市分享税收返还</t>
  </si>
  <si>
    <t xml:space="preserve">     成品油税费改革转移支付补助收入</t>
  </si>
  <si>
    <t xml:space="preserve">       市其他补助</t>
  </si>
  <si>
    <t xml:space="preserve">     基层公检法司转移支付收入</t>
  </si>
  <si>
    <t xml:space="preserve">  （二）补助各县支出  </t>
  </si>
  <si>
    <t xml:space="preserve">     城乡义务教育转移支付收入    </t>
  </si>
  <si>
    <t xml:space="preserve">     基本养老金转移支付收入</t>
  </si>
  <si>
    <t xml:space="preserve">   2.市补助县支出  </t>
  </si>
  <si>
    <t xml:space="preserve">     城乡居民医疗保险转移支付收入</t>
  </si>
  <si>
    <t xml:space="preserve">     农村综合改革转移支付收入</t>
  </si>
  <si>
    <t xml:space="preserve">     产粮(油)大县奖励资金收入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</si>
  <si>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</si>
  <si>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</si>
  <si>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</si>
  <si>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民族地区转移支付收入</t>
  </si>
  <si>
    <t xml:space="preserve">     边疆地区转移支付收入</t>
  </si>
  <si>
    <t xml:space="preserve">     贫困地区转移支付收入</t>
  </si>
  <si>
    <t xml:space="preserve">     一般公共服务共同财政事权转移支付收入</t>
  </si>
  <si>
    <t xml:space="preserve">     公共安全共同财政事权转移支付收入</t>
  </si>
  <si>
    <t xml:space="preserve">     教育共同财政事权转移支付收入</t>
  </si>
  <si>
    <t xml:space="preserve">     文化旅游体育与传媒共同财政事权转移支付收入</t>
  </si>
  <si>
    <t xml:space="preserve">     社会保险和就业共同财政事权转移支付收入</t>
  </si>
  <si>
    <t xml:space="preserve">     医疗卫生共同财政事权转移支付收入</t>
  </si>
  <si>
    <t xml:space="preserve">     节能环保共同财政事权转移支付收入</t>
  </si>
  <si>
    <t xml:space="preserve">     农林水共同财政事权转移支付收入</t>
  </si>
  <si>
    <t xml:space="preserve">     交通运输共同财政事权转移支付收入</t>
  </si>
  <si>
    <t xml:space="preserve">     住房保障共同财政事权转移支付收入</t>
  </si>
  <si>
    <t xml:space="preserve">     灾害防治及应急管理共同财政事权转移支付收入</t>
  </si>
  <si>
    <t xml:space="preserve">     其他一般性性转移支付收入</t>
  </si>
  <si>
    <t xml:space="preserve"> （三）专项转移支付收入              </t>
  </si>
  <si>
    <t>二、债务转贷收入</t>
  </si>
  <si>
    <t>三、下级上解收入</t>
  </si>
  <si>
    <t xml:space="preserve"> 三、债务还本支出  </t>
  </si>
  <si>
    <t xml:space="preserve"> (一)体制上解收入</t>
  </si>
  <si>
    <t xml:space="preserve"> 四、调出资金</t>
  </si>
  <si>
    <t>（二）出口退税专项上解收入</t>
  </si>
  <si>
    <t xml:space="preserve"> 五、增设预算周转金</t>
  </si>
  <si>
    <t>（三）成品油价格和税费改革专项上解收入</t>
  </si>
  <si>
    <t xml:space="preserve"> 六、安排预算稳定调节基金</t>
  </si>
  <si>
    <t>（四）专项上解收入</t>
  </si>
  <si>
    <t xml:space="preserve"> 七、债券转贷支出</t>
  </si>
  <si>
    <t>四、上年结余收入</t>
  </si>
  <si>
    <t xml:space="preserve"> 八、年终滚存结余 </t>
  </si>
  <si>
    <t xml:space="preserve">五、动用预算稳定调节基金     </t>
  </si>
  <si>
    <t xml:space="preserve">     减:结转下年的支出    </t>
  </si>
  <si>
    <t xml:space="preserve">六、调入资金     </t>
  </si>
  <si>
    <t xml:space="preserve">     净结余</t>
  </si>
  <si>
    <t xml:space="preserve">            收  入  总  计</t>
  </si>
  <si>
    <t xml:space="preserve">         支  出  总  计</t>
  </si>
  <si>
    <t>其中：当年一般公共预算总收入</t>
  </si>
  <si>
    <t>其中：当年一般公共预算总支出</t>
  </si>
  <si>
    <t>2020年柳州市柳江区一般公共预算收入决算表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</si>
  <si>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年决算数</t>
    </r>
  </si>
  <si>
    <t xml:space="preserve">  1、增值税</t>
  </si>
  <si>
    <t xml:space="preserve">  2、营业税</t>
  </si>
  <si>
    <t xml:space="preserve">  3、企业所得税</t>
  </si>
  <si>
    <t xml:space="preserve">  4、企业所得税退税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</si>
  <si>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</si>
  <si>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</si>
  <si>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</si>
  <si>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</si>
  <si>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</si>
  <si>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</si>
  <si>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</si>
  <si>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</si>
  <si>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</t>
  </si>
  <si>
    <t xml:space="preserve">  14、契税</t>
  </si>
  <si>
    <t xml:space="preserve">  15、环境保护税</t>
  </si>
  <si>
    <t xml:space="preserve">  16、其他税收收入</t>
  </si>
  <si>
    <t xml:space="preserve">  1、专项收入</t>
  </si>
  <si>
    <t xml:space="preserve">  2、行政事业性收费收入</t>
  </si>
  <si>
    <t xml:space="preserve">  3、罚没收入</t>
  </si>
  <si>
    <t xml:space="preserve">  4、国有资本经营收入</t>
  </si>
  <si>
    <t xml:space="preserve">  5、国有资源(资产)有偿使用收入</t>
  </si>
  <si>
    <t xml:space="preserve">  6、捐赠收入</t>
  </si>
  <si>
    <t xml:space="preserve">  7、政府住房基金收入</t>
  </si>
  <si>
    <t xml:space="preserve">  8、其他收入</t>
  </si>
  <si>
    <t>本年一般公共预算收入合计</t>
  </si>
  <si>
    <t xml:space="preserve">上级补助收入              </t>
  </si>
  <si>
    <t>债券转贷收入</t>
  </si>
  <si>
    <t>下级上解收入</t>
  </si>
  <si>
    <t>上年结余收入</t>
  </si>
  <si>
    <t xml:space="preserve">动用预算稳定调节基金     </t>
  </si>
  <si>
    <t xml:space="preserve">调入资金     </t>
  </si>
  <si>
    <t xml:space="preserve">       收入总计   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</si>
  <si>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年柳州市柳江区一般公共预算支出决算表</t>
    </r>
  </si>
  <si>
    <t>预 算 科 目</t>
  </si>
  <si>
    <t>2020年决算数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</si>
  <si>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</si>
  <si>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</si>
  <si>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</si>
  <si>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</si>
  <si>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</si>
  <si>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</si>
  <si>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</si>
  <si>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</si>
  <si>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</si>
  <si>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</si>
  <si>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</si>
  <si>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</si>
  <si>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</si>
  <si>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政务公开审批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</si>
  <si>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</si>
  <si>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</si>
  <si>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</si>
  <si>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</si>
  <si>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</si>
  <si>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</si>
  <si>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</si>
  <si>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</si>
  <si>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</si>
  <si>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</si>
  <si>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</si>
  <si>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预算改革业务</t>
  </si>
  <si>
    <t xml:space="preserve">    信息化建设</t>
  </si>
  <si>
    <t xml:space="preserve">    财政委托业务支出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</si>
  <si>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</si>
  <si>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</si>
  <si>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</si>
  <si>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</si>
  <si>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</si>
  <si>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</si>
  <si>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纪检监察事务</t>
  </si>
  <si>
    <t xml:space="preserve">    其他纪检监察事务支出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</si>
  <si>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</si>
  <si>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</si>
  <si>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</si>
  <si>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</si>
  <si>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</si>
  <si>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原产地地理标志管理</t>
  </si>
  <si>
    <t xml:space="preserve">  民族事务</t>
  </si>
  <si>
    <t xml:space="preserve">    其他民族事务支出</t>
  </si>
  <si>
    <t xml:space="preserve">  港澳台事务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</si>
  <si>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</si>
  <si>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</si>
  <si>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</si>
  <si>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</si>
  <si>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</si>
  <si>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</si>
  <si>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</si>
  <si>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</si>
  <si>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</si>
  <si>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</si>
  <si>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宗教事务</t>
  </si>
  <si>
    <t xml:space="preserve">    华侨事务</t>
  </si>
  <si>
    <t xml:space="preserve">  其他共产党事务支出(款)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</si>
  <si>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</si>
  <si>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</si>
  <si>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</si>
  <si>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</si>
  <si>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</si>
  <si>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</si>
  <si>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</si>
  <si>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</si>
  <si>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</si>
  <si>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</si>
  <si>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</si>
  <si>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</si>
  <si>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</si>
  <si>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</si>
  <si>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</si>
  <si>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</si>
  <si>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</si>
  <si>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</si>
  <si>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>公共安全支出</t>
  </si>
  <si>
    <t xml:space="preserve">  武装警察部队(款)</t>
  </si>
  <si>
    <t xml:space="preserve">    武装警察部队(项)</t>
  </si>
  <si>
    <t xml:space="preserve">  公安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</si>
  <si>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</si>
  <si>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</si>
  <si>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</si>
  <si>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</si>
  <si>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</si>
  <si>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</si>
  <si>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</si>
  <si>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</si>
  <si>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</si>
  <si>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</si>
  <si>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</si>
  <si>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</si>
  <si>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</si>
  <si>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</si>
  <si>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</si>
  <si>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</si>
  <si>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</si>
  <si>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</si>
  <si>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</si>
  <si>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</si>
  <si>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</si>
  <si>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</si>
  <si>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</si>
  <si>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</si>
  <si>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</si>
  <si>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</si>
  <si>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</si>
  <si>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</si>
  <si>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</si>
  <si>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城市中小学校舍建设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</si>
  <si>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</si>
  <si>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</si>
  <si>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</si>
  <si>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</si>
  <si>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</si>
  <si>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</si>
  <si>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</si>
  <si>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</si>
  <si>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</si>
  <si>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</si>
  <si>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</si>
  <si>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</si>
  <si>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</si>
  <si>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</si>
  <si>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</si>
  <si>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>文化旅游体育与传媒支出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</si>
  <si>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</si>
  <si>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</si>
  <si>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</si>
  <si>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</si>
  <si>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文化和旅游市场管理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</si>
  <si>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</si>
  <si>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</si>
  <si>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</si>
  <si>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</si>
  <si>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</si>
  <si>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</si>
  <si>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</si>
  <si>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</si>
  <si>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新闻出版电影</t>
  </si>
  <si>
    <t xml:space="preserve">    新闻通讯</t>
  </si>
  <si>
    <t xml:space="preserve">    其他新闻出版电影支出</t>
  </si>
  <si>
    <t xml:space="preserve">  广播电视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</si>
  <si>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</si>
  <si>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</si>
  <si>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</si>
  <si>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</si>
  <si>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</si>
  <si>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</si>
  <si>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</si>
  <si>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</si>
  <si>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</si>
  <si>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</si>
  <si>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</si>
  <si>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</si>
  <si>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</si>
  <si>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</si>
  <si>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</si>
  <si>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</si>
  <si>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</si>
  <si>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</si>
  <si>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</si>
  <si>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</si>
  <si>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</si>
  <si>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</si>
  <si>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</si>
  <si>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</si>
  <si>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</si>
  <si>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</si>
  <si>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</si>
  <si>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</si>
  <si>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</si>
  <si>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</si>
  <si>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</si>
  <si>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</si>
  <si>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</si>
  <si>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</si>
  <si>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</si>
  <si>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</si>
  <si>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</si>
  <si>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</si>
  <si>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</si>
  <si>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</si>
  <si>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</si>
  <si>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</si>
  <si>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</si>
  <si>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</si>
  <si>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</si>
  <si>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</si>
  <si>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</si>
  <si>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</si>
  <si>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</si>
  <si>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</si>
  <si>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</si>
  <si>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</si>
  <si>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</si>
  <si>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</si>
  <si>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</si>
  <si>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</si>
  <si>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</si>
  <si>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</si>
  <si>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</si>
  <si>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</si>
  <si>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</si>
  <si>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</si>
  <si>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</si>
  <si>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</si>
  <si>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</si>
  <si>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</si>
  <si>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</si>
  <si>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</si>
  <si>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</si>
  <si>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</si>
  <si>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</si>
  <si>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</si>
  <si>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</si>
  <si>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</si>
  <si>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</si>
  <si>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</si>
  <si>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</si>
  <si>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</si>
  <si>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</si>
  <si>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</si>
  <si>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</si>
  <si>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</si>
  <si>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</si>
  <si>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</si>
  <si>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</si>
  <si>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</si>
  <si>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妇幼保健医院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</si>
  <si>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</si>
  <si>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</si>
  <si>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</si>
  <si>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</si>
  <si>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</si>
  <si>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</si>
  <si>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</si>
  <si>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</si>
  <si>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</si>
  <si>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</si>
  <si>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</si>
  <si>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</si>
  <si>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</si>
  <si>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</si>
  <si>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</si>
  <si>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</si>
  <si>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</si>
  <si>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</si>
  <si>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</si>
  <si>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</si>
  <si>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</si>
  <si>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</si>
  <si>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</si>
  <si>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</si>
  <si>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</si>
  <si>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</si>
  <si>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</si>
  <si>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</si>
  <si>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</si>
  <si>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</si>
  <si>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</si>
  <si>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</si>
  <si>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</si>
  <si>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</si>
  <si>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</si>
  <si>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</si>
  <si>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</si>
  <si>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</si>
  <si>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</si>
  <si>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</si>
  <si>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</si>
  <si>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</si>
  <si>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</si>
  <si>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</si>
  <si>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循环经济(款)</t>
  </si>
  <si>
    <t xml:space="preserve">    循环经济(项)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</si>
  <si>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</si>
  <si>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</si>
  <si>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</si>
  <si>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</si>
  <si>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</si>
  <si>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</si>
  <si>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</si>
  <si>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</si>
  <si>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</si>
  <si>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</si>
  <si>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</si>
  <si>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</si>
  <si>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</si>
  <si>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</si>
  <si>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</si>
  <si>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</si>
  <si>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</si>
  <si>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</si>
  <si>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</si>
  <si>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</si>
  <si>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</si>
  <si>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</si>
  <si>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</si>
  <si>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</si>
  <si>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</si>
  <si>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农业生产发展</t>
  </si>
  <si>
    <t xml:space="preserve">    农村合作经济</t>
  </si>
  <si>
    <t xml:space="preserve">    农村社会事业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</si>
  <si>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</si>
  <si>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</si>
  <si>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</si>
  <si>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</si>
  <si>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</si>
  <si>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</si>
  <si>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</si>
  <si>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</si>
  <si>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</si>
  <si>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</si>
  <si>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</si>
  <si>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</si>
  <si>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执法与监督</t>
  </si>
  <si>
    <t xml:space="preserve">    产业化管理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</si>
  <si>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</si>
  <si>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</si>
  <si>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</si>
  <si>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</si>
  <si>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</si>
  <si>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</si>
  <si>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</si>
  <si>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</si>
  <si>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</si>
  <si>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</si>
  <si>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</si>
  <si>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水利建设征地及移民支出</t>
  </si>
  <si>
    <t xml:space="preserve">    农村人畜饮水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</si>
  <si>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</si>
  <si>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</si>
  <si>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</si>
  <si>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</si>
  <si>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</si>
  <si>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</si>
  <si>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</si>
  <si>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</si>
  <si>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</si>
  <si>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</si>
  <si>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</si>
  <si>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</si>
  <si>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</si>
  <si>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</si>
  <si>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</si>
  <si>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目标价格补贴</t>
  </si>
  <si>
    <t xml:space="preserve">    其他目标价格补贴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</si>
  <si>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</si>
  <si>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</si>
  <si>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</si>
  <si>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</si>
  <si>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</si>
  <si>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</si>
  <si>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</si>
  <si>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其他公路水路运输支出</t>
  </si>
  <si>
    <t xml:space="preserve">  车辆购置税支出</t>
  </si>
  <si>
    <t xml:space="preserve">    车辆购置税用于农村公路建设支出</t>
  </si>
  <si>
    <t>资源勘探工业信息等支出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</si>
  <si>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</si>
  <si>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</si>
  <si>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</si>
  <si>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</si>
  <si>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支持中小企业发展和管理支出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</si>
  <si>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</si>
  <si>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</si>
  <si>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</si>
  <si>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>商业服务业等支出</t>
  </si>
  <si>
    <t xml:space="preserve">  商业流通事务</t>
  </si>
  <si>
    <t xml:space="preserve">    民贸民品贷款贴息</t>
  </si>
  <si>
    <t xml:space="preserve">    其他商业流通事务支出</t>
  </si>
  <si>
    <t xml:space="preserve">  其他商业服务业等支出(款)</t>
  </si>
  <si>
    <t xml:space="preserve">    其他商业服务业等支出(项)</t>
  </si>
  <si>
    <t>金融支出</t>
  </si>
  <si>
    <t xml:space="preserve">  金融发展支出</t>
  </si>
  <si>
    <t xml:space="preserve">    其他金融发展支出</t>
  </si>
  <si>
    <t xml:space="preserve">  其他金融支出(款)</t>
  </si>
  <si>
    <t xml:space="preserve">    重点企业贷款贴息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</si>
  <si>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</si>
  <si>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</si>
  <si>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</si>
  <si>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</si>
  <si>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土地资源储备支出</t>
  </si>
  <si>
    <t>　　地质勘查与矿产资源管理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</si>
  <si>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</si>
  <si>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</si>
  <si>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</si>
  <si>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</si>
  <si>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 xml:space="preserve">    气象基础设施建设与维修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</si>
  <si>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</si>
  <si>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</si>
  <si>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</si>
  <si>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</si>
  <si>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</si>
  <si>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</si>
  <si>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</si>
  <si>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</si>
  <si>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</si>
  <si>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</si>
  <si>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</si>
  <si>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</si>
  <si>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</si>
  <si>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</si>
  <si>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粮食专项业务活动</t>
  </si>
  <si>
    <t xml:space="preserve">    其他粮油事务支出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</si>
  <si>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</si>
  <si>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</si>
  <si>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</si>
  <si>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</si>
  <si>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</si>
  <si>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</si>
  <si>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</si>
  <si>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森林消防事务</t>
  </si>
  <si>
    <t xml:space="preserve">    森林消防应急救援</t>
  </si>
  <si>
    <t xml:space="preserve">  地震事务</t>
  </si>
  <si>
    <t xml:space="preserve">    地震应急救援</t>
  </si>
  <si>
    <t xml:space="preserve">  自然灾害防治</t>
  </si>
  <si>
    <t xml:space="preserve">    其他自然灾害防治支出</t>
  </si>
  <si>
    <t xml:space="preserve">  自然灾害救灾及恢复重建支出</t>
  </si>
  <si>
    <t xml:space="preserve">    地方自然灾害生活补助</t>
  </si>
  <si>
    <t xml:space="preserve">    自然灾害救灾补助</t>
  </si>
  <si>
    <t xml:space="preserve">    自然灾害灾后重建补助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</si>
  <si>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</si>
  <si>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</si>
  <si>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</si>
  <si>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</si>
  <si>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</si>
  <si>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</si>
  <si>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</si>
  <si>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</si>
  <si>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一般公共预算支出</t>
  </si>
  <si>
    <t xml:space="preserve">上解上级支出                         </t>
  </si>
  <si>
    <t>补助下级支出</t>
  </si>
  <si>
    <t xml:space="preserve">债务还本支出  </t>
  </si>
  <si>
    <t>调出资金</t>
  </si>
  <si>
    <t>增设预算周转金</t>
  </si>
  <si>
    <t>安排预算稳定调节基金</t>
  </si>
  <si>
    <t>债券转贷支出</t>
  </si>
  <si>
    <t xml:space="preserve">年终滚存结余 </t>
  </si>
  <si>
    <t xml:space="preserve">       总               计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</si>
  <si>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年柳州市柳江区一般公共预算本级支出决算表</t>
    </r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</si>
  <si>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年柳州市柳江区一般公共预算基本支出决算表</t>
    </r>
  </si>
  <si>
    <t>科目编码</t>
  </si>
  <si>
    <t>科目名称</t>
  </si>
  <si>
    <t>预算数</t>
  </si>
  <si>
    <t>调整预算数</t>
  </si>
  <si>
    <t>决算数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</si>
  <si>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</si>
  <si>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</si>
  <si>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</si>
  <si>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</si>
  <si>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</si>
  <si>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</si>
  <si>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</si>
  <si>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</si>
  <si>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</si>
  <si>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</si>
  <si>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</si>
  <si>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</si>
  <si>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</si>
  <si>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</si>
  <si>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</si>
  <si>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</si>
  <si>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</si>
  <si>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</si>
  <si>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</si>
  <si>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</si>
  <si>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</si>
  <si>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</si>
  <si>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</si>
  <si>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</si>
  <si>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</si>
  <si>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</si>
  <si>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</si>
  <si>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</si>
  <si>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</si>
  <si>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</si>
  <si>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</si>
  <si>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</si>
  <si>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</si>
  <si>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</si>
  <si>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</si>
  <si>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</si>
  <si>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</si>
  <si>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</si>
  <si>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</si>
  <si>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</si>
  <si>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</si>
  <si>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</si>
  <si>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</si>
  <si>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</si>
  <si>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</si>
  <si>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</si>
  <si>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</si>
  <si>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</si>
  <si>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</si>
  <si>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</si>
  <si>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</si>
  <si>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</si>
  <si>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</si>
  <si>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</si>
  <si>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</si>
  <si>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</si>
  <si>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</si>
  <si>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</si>
  <si>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</si>
  <si>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r>
      <t>2020</t>
    </r>
    <r>
      <rPr>
        <b/>
        <sz val="18"/>
        <color indexed="8"/>
        <rFont val="宋体"/>
        <family val="0"/>
      </rPr>
      <t>年柳州市柳江区一般公共预算税收返还和转移支付收入决算表</t>
    </r>
  </si>
  <si>
    <t>预算科目</t>
  </si>
  <si>
    <t>2019年
决算数</t>
  </si>
  <si>
    <t>2020年
年初预算数</t>
  </si>
  <si>
    <t>2020年
决算数</t>
  </si>
  <si>
    <t xml:space="preserve">  返还性收入              </t>
  </si>
  <si>
    <t xml:space="preserve">  一般性转移支付收入              </t>
  </si>
  <si>
    <t xml:space="preserve">     灾害防治及应急管理共同财政事权转移支付收入 </t>
  </si>
  <si>
    <t xml:space="preserve">  专项转移支付收入              </t>
  </si>
  <si>
    <t xml:space="preserve">     一般公共服务</t>
  </si>
  <si>
    <t xml:space="preserve">     外交</t>
  </si>
  <si>
    <t xml:space="preserve">     国防</t>
  </si>
  <si>
    <t xml:space="preserve">     公共安全</t>
  </si>
  <si>
    <t xml:space="preserve">     教育</t>
  </si>
  <si>
    <t xml:space="preserve">     科学技术</t>
  </si>
  <si>
    <t xml:space="preserve">     文化旅游体育与传媒</t>
  </si>
  <si>
    <t xml:space="preserve">     社会保障和就业</t>
  </si>
  <si>
    <t xml:space="preserve">     卫生健康</t>
  </si>
  <si>
    <t xml:space="preserve">     节能环保</t>
  </si>
  <si>
    <t xml:space="preserve">     城乡社区</t>
  </si>
  <si>
    <t xml:space="preserve">     农林水</t>
  </si>
  <si>
    <t xml:space="preserve">     交通运输</t>
  </si>
  <si>
    <t xml:space="preserve">     资源勘探信息等</t>
  </si>
  <si>
    <t xml:space="preserve">     商业服务业等</t>
  </si>
  <si>
    <t xml:space="preserve">     金融</t>
  </si>
  <si>
    <t xml:space="preserve">     自然资源海洋气象等</t>
  </si>
  <si>
    <t xml:space="preserve">     住房保障</t>
  </si>
  <si>
    <t xml:space="preserve">     粮油物资储备</t>
  </si>
  <si>
    <t xml:space="preserve">     灾害防治及应急管理</t>
  </si>
  <si>
    <t xml:space="preserve">  体制上解收入</t>
  </si>
  <si>
    <t xml:space="preserve">  出口退税专项上解收入</t>
  </si>
  <si>
    <t xml:space="preserve">  成品油价格和税费改革专项上解收入</t>
  </si>
  <si>
    <t xml:space="preserve">  专项上解收入</t>
  </si>
  <si>
    <t xml:space="preserve">调入其他资金     </t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</si>
  <si>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年柳州市柳江区一般公共预算税收返还和转移支付支出决算表（分项目）</t>
    </r>
  </si>
  <si>
    <r>
      <t>20</t>
    </r>
    <r>
      <rPr>
        <b/>
        <sz val="10"/>
        <color indexed="8"/>
        <rFont val="宋体"/>
        <family val="0"/>
      </rPr>
      <t>19</t>
    </r>
    <r>
      <rPr>
        <b/>
        <sz val="10"/>
        <color indexed="8"/>
        <rFont val="宋体"/>
        <family val="0"/>
      </rPr>
      <t>年决算数</t>
    </r>
  </si>
  <si>
    <r>
      <t>20</t>
    </r>
    <r>
      <rPr>
        <b/>
        <sz val="10"/>
        <color indexed="8"/>
        <rFont val="宋体"/>
        <family val="0"/>
      </rPr>
      <t>20</t>
    </r>
    <r>
      <rPr>
        <b/>
        <sz val="10"/>
        <color indexed="8"/>
        <rFont val="宋体"/>
        <family val="0"/>
      </rPr>
      <t>年年初预算数</t>
    </r>
  </si>
  <si>
    <r>
      <t>20</t>
    </r>
    <r>
      <rPr>
        <b/>
        <sz val="10"/>
        <color indexed="8"/>
        <rFont val="宋体"/>
        <family val="0"/>
      </rPr>
      <t>20</t>
    </r>
    <r>
      <rPr>
        <b/>
        <sz val="10"/>
        <color indexed="8"/>
        <rFont val="宋体"/>
        <family val="0"/>
      </rPr>
      <t>年决算数</t>
    </r>
  </si>
  <si>
    <t xml:space="preserve">      出口退税专项上解支出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</si>
  <si>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补助各区支出  </t>
    </r>
  </si>
  <si>
    <t xml:space="preserve">      自治区补助支出  </t>
  </si>
  <si>
    <t xml:space="preserve">      市补助城区支出  </t>
  </si>
  <si>
    <r>
      <t xml:space="preserve">   </t>
    </r>
    <r>
      <rPr>
        <sz val="10"/>
        <color indexed="8"/>
        <rFont val="宋体"/>
        <family val="0"/>
      </rPr>
      <t xml:space="preserve">补助各县支出  </t>
    </r>
  </si>
  <si>
    <t xml:space="preserve">      市补助县支出  </t>
  </si>
  <si>
    <r>
      <t>2020</t>
    </r>
    <r>
      <rPr>
        <b/>
        <sz val="20"/>
        <rFont val="宋体"/>
        <family val="0"/>
      </rPr>
      <t>年柳州市柳江区一般公共预算专项转移支付收入决算表</t>
    </r>
  </si>
  <si>
    <t>项        目</t>
  </si>
  <si>
    <t>2019年决算数</t>
  </si>
  <si>
    <t>2020年年初预算</t>
  </si>
  <si>
    <t>比上年决算增减%</t>
  </si>
  <si>
    <t>专项转移支付</t>
  </si>
  <si>
    <t>(1)一般公共服务</t>
  </si>
  <si>
    <t>(2)国防</t>
  </si>
  <si>
    <t>(3)公共安全</t>
  </si>
  <si>
    <t>(4)教育</t>
  </si>
  <si>
    <t>(5)科学技术</t>
  </si>
  <si>
    <t>(6)文化旅游体育与传媒</t>
  </si>
  <si>
    <t>(7)社会保障和就业</t>
  </si>
  <si>
    <t>(8)卫生健康</t>
  </si>
  <si>
    <t>(9)节能环保</t>
  </si>
  <si>
    <t>(10)城乡社区</t>
  </si>
  <si>
    <t>(11)农林水</t>
  </si>
  <si>
    <t>(12)交通运输</t>
  </si>
  <si>
    <t>(13)资源勘探信息等</t>
  </si>
  <si>
    <t>(14)商业服务业等</t>
  </si>
  <si>
    <t>(15)金融</t>
  </si>
  <si>
    <t>(16)自然资源海洋气象等</t>
  </si>
  <si>
    <t>(17)住房保障</t>
  </si>
  <si>
    <t>(18)粮油物资储备</t>
  </si>
  <si>
    <r>
      <t>(1</t>
    </r>
    <r>
      <rPr>
        <sz val="10"/>
        <rFont val="宋体"/>
        <family val="0"/>
      </rPr>
      <t>9</t>
    </r>
    <r>
      <rPr>
        <sz val="10"/>
        <rFont val="宋体"/>
        <family val="0"/>
      </rPr>
      <t>)灾害防治及应急管理</t>
    </r>
  </si>
  <si>
    <r>
      <t>(</t>
    </r>
    <r>
      <rPr>
        <sz val="10"/>
        <rFont val="宋体"/>
        <family val="0"/>
      </rPr>
      <t>20</t>
    </r>
    <r>
      <rPr>
        <sz val="10"/>
        <rFont val="宋体"/>
        <family val="0"/>
      </rPr>
      <t>)其他收入</t>
    </r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</si>
  <si>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年柳州市柳江区政府一般债务限额和余额情况决算表</t>
    </r>
  </si>
  <si>
    <t>项目</t>
  </si>
  <si>
    <t>一般债务</t>
  </si>
  <si>
    <t>一般债券</t>
  </si>
  <si>
    <t>向外国政府借款</t>
  </si>
  <si>
    <t>向国际组织借款</t>
  </si>
  <si>
    <t>其他一般债务</t>
  </si>
  <si>
    <r>
      <t>一、20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年政府债务限额</t>
    </r>
  </si>
  <si>
    <r>
      <t>二、201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年末政府债务余额决算数</t>
    </r>
  </si>
  <si>
    <r>
      <t>三、20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年政府债务举借额</t>
    </r>
  </si>
  <si>
    <r>
      <t>四、20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年政府债务还本额（含置换）决算数</t>
    </r>
  </si>
  <si>
    <r>
      <t>五、20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年政府债务余额决算数</t>
    </r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</si>
  <si>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年柳州市柳江区政府性基金收支决算总表</t>
    </r>
  </si>
  <si>
    <r>
      <t>201</t>
    </r>
    <r>
      <rPr>
        <b/>
        <sz val="9"/>
        <color indexed="8"/>
        <rFont val="宋体"/>
        <family val="0"/>
      </rPr>
      <t>9</t>
    </r>
    <r>
      <rPr>
        <b/>
        <sz val="9"/>
        <color indexed="8"/>
        <rFont val="宋体"/>
        <family val="0"/>
      </rPr>
      <t>年
决算数</t>
    </r>
  </si>
  <si>
    <r>
      <t>20</t>
    </r>
    <r>
      <rPr>
        <b/>
        <sz val="9"/>
        <color indexed="8"/>
        <rFont val="宋体"/>
        <family val="0"/>
      </rPr>
      <t>20</t>
    </r>
    <r>
      <rPr>
        <b/>
        <sz val="9"/>
        <color indexed="8"/>
        <rFont val="宋体"/>
        <family val="0"/>
      </rPr>
      <t>年
年  初
预算数</t>
    </r>
  </si>
  <si>
    <r>
      <t>20</t>
    </r>
    <r>
      <rPr>
        <b/>
        <sz val="9"/>
        <color indexed="8"/>
        <rFont val="宋体"/>
        <family val="0"/>
      </rPr>
      <t>20</t>
    </r>
    <r>
      <rPr>
        <b/>
        <sz val="9"/>
        <color indexed="8"/>
        <rFont val="宋体"/>
        <family val="0"/>
      </rPr>
      <t>年
调 整
预算数</t>
    </r>
  </si>
  <si>
    <r>
      <t>20</t>
    </r>
    <r>
      <rPr>
        <b/>
        <sz val="9"/>
        <color indexed="8"/>
        <rFont val="宋体"/>
        <family val="0"/>
      </rPr>
      <t>20</t>
    </r>
    <r>
      <rPr>
        <b/>
        <sz val="9"/>
        <color indexed="8"/>
        <rFont val="宋体"/>
        <family val="0"/>
      </rPr>
      <t>年
决算数</t>
    </r>
  </si>
  <si>
    <t>完成
年初预算%</t>
  </si>
  <si>
    <t>比上年
+、- %</t>
  </si>
  <si>
    <r>
      <t>20</t>
    </r>
    <r>
      <rPr>
        <b/>
        <sz val="9"/>
        <color indexed="8"/>
        <rFont val="宋体"/>
        <family val="0"/>
      </rPr>
      <t>19</t>
    </r>
    <r>
      <rPr>
        <b/>
        <sz val="9"/>
        <color indexed="8"/>
        <rFont val="宋体"/>
        <family val="0"/>
      </rPr>
      <t>年
决算数</t>
    </r>
  </si>
  <si>
    <r>
      <t>20</t>
    </r>
    <r>
      <rPr>
        <b/>
        <sz val="9"/>
        <color indexed="8"/>
        <rFont val="宋体"/>
        <family val="0"/>
      </rPr>
      <t>20</t>
    </r>
    <r>
      <rPr>
        <b/>
        <sz val="9"/>
        <color indexed="8"/>
        <rFont val="宋体"/>
        <family val="0"/>
      </rPr>
      <t>年
年度预算数</t>
    </r>
  </si>
  <si>
    <t>完成
年度预算%</t>
  </si>
  <si>
    <t>一、政府性基金收入（款）</t>
  </si>
  <si>
    <t>一、文化体育与传媒——国家电影事业发展专项资金安排的支出</t>
  </si>
  <si>
    <r>
      <t xml:space="preserve">      </t>
    </r>
    <r>
      <rPr>
        <sz val="9"/>
        <color indexed="8"/>
        <rFont val="宋体"/>
        <family val="0"/>
      </rPr>
      <t>国有土地使用权出让收入</t>
    </r>
  </si>
  <si>
    <t>二、社会保障和就业</t>
  </si>
  <si>
    <r>
      <t xml:space="preserve">      </t>
    </r>
    <r>
      <rPr>
        <sz val="9"/>
        <color indexed="8"/>
        <rFont val="宋体"/>
        <family val="0"/>
      </rPr>
      <t>国有土地收益基金收入</t>
    </r>
  </si>
  <si>
    <t xml:space="preserve">      大中型水库移民后期扶持基金支出</t>
  </si>
  <si>
    <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农业土地开发资金收入</t>
    </r>
  </si>
  <si>
    <t xml:space="preserve">      小型水库移民扶助基金及对应专项债务收入安排的支出</t>
  </si>
  <si>
    <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城市基础设施配套费收入</t>
    </r>
  </si>
  <si>
    <t>三、城乡社区事务</t>
  </si>
  <si>
    <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污水处理费收入</t>
    </r>
  </si>
  <si>
    <t xml:space="preserve">      国有土地使用权出让收入安排的支出</t>
  </si>
  <si>
    <t xml:space="preserve">      其他政府性基金收入</t>
  </si>
  <si>
    <t xml:space="preserve">      国有土地收益基金安排的支出</t>
  </si>
  <si>
    <t>二、专项债券对应项目专项收入</t>
  </si>
  <si>
    <t xml:space="preserve">      农业土地开发资金安排的支出</t>
  </si>
  <si>
    <r>
      <t xml:space="preserve">      </t>
    </r>
    <r>
      <rPr>
        <sz val="9"/>
        <color indexed="8"/>
        <rFont val="宋体"/>
        <family val="0"/>
      </rPr>
      <t>国有土地使用权出让金专项债</t>
    </r>
    <r>
      <rPr>
        <sz val="9"/>
        <color indexed="8"/>
        <rFont val="宋体"/>
        <family val="0"/>
      </rPr>
      <t>务对应项目专项收入</t>
    </r>
  </si>
  <si>
    <t xml:space="preserve">      城市基础设施配套费安排的支出</t>
  </si>
  <si>
    <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其他政府性基金专项债务对应项目专项收入 </t>
    </r>
  </si>
  <si>
    <t xml:space="preserve">      污水处理费安排的支出</t>
  </si>
  <si>
    <t xml:space="preserve">      棚户区改造专项债券收入安排的支出</t>
  </si>
  <si>
    <t>四、农林水事务</t>
  </si>
  <si>
    <t xml:space="preserve">      新菜地开发建设基金及对应专项债务收入安排的支出</t>
  </si>
  <si>
    <t xml:space="preserve">      国家重大水利工程建设基金安排的支出</t>
  </si>
  <si>
    <t xml:space="preserve">      大中型水库库区基金安排的支出</t>
  </si>
  <si>
    <t>五、交通运输——港口建设费及对应专项债务收入安排的支出</t>
  </si>
  <si>
    <t>七、商业服务业等事务——旅游发展基金支出</t>
  </si>
  <si>
    <t>八、其他支出</t>
  </si>
  <si>
    <t xml:space="preserve">      彩票发行销售机构业务费安排的支出</t>
  </si>
  <si>
    <t xml:space="preserve">      彩票公益金安排的支出</t>
  </si>
  <si>
    <t xml:space="preserve">      其他政府性基金及对应专项债务收入安排的支出</t>
  </si>
  <si>
    <t>九、债务付息支出</t>
  </si>
  <si>
    <t>十、债务发行费用支出</t>
  </si>
  <si>
    <t>十一、抗疫特别国债安排的支出</t>
  </si>
  <si>
    <t>本年基金收入合计</t>
  </si>
  <si>
    <t>本年基金支出合计</t>
  </si>
  <si>
    <t xml:space="preserve">   政府性基金上级补助收入</t>
  </si>
  <si>
    <t xml:space="preserve">   政府性基金上解支出</t>
  </si>
  <si>
    <t xml:space="preserve">    其中：国家电影事业发展专项资金收入</t>
  </si>
  <si>
    <t xml:space="preserve">   政府性基金补助支出</t>
  </si>
  <si>
    <t xml:space="preserve">         大中型水库移民后期扶持基金收入</t>
  </si>
  <si>
    <t xml:space="preserve">   债务支出（置换存量债务）</t>
  </si>
  <si>
    <t xml:space="preserve">         大中型水库库区基金收入</t>
  </si>
  <si>
    <t xml:space="preserve">   调出资金</t>
  </si>
  <si>
    <t xml:space="preserve">         小型水库移民扶助基金收入</t>
  </si>
  <si>
    <t xml:space="preserve">   年终结余</t>
  </si>
  <si>
    <t xml:space="preserve">         国家重大水利工程建设基金收入</t>
  </si>
  <si>
    <t xml:space="preserve">   债务还本支出</t>
  </si>
  <si>
    <t xml:space="preserve">          国有土地使用权出让收入</t>
  </si>
  <si>
    <t xml:space="preserve">   债务转贷支出</t>
  </si>
  <si>
    <t xml:space="preserve">          彩票公益金收入</t>
  </si>
  <si>
    <t xml:space="preserve">          新增建设用地有偿使用费收入</t>
  </si>
  <si>
    <t xml:space="preserve">          农业土地开发资金收入</t>
  </si>
  <si>
    <t xml:space="preserve">          旅游发展基金收入</t>
  </si>
  <si>
    <t xml:space="preserve">          其他政府性基金收入</t>
  </si>
  <si>
    <t xml:space="preserve">          抗疫特别国债收入</t>
  </si>
  <si>
    <t xml:space="preserve">   债券转贷收入</t>
  </si>
  <si>
    <t xml:space="preserve">   政府性基金下级上解收入</t>
  </si>
  <si>
    <t xml:space="preserve">   上年结余收入</t>
  </si>
  <si>
    <t xml:space="preserve">   调入资金</t>
  </si>
  <si>
    <t>收入总计</t>
  </si>
  <si>
    <t>支出总计</t>
  </si>
  <si>
    <t>其中：当年基金总收入</t>
  </si>
  <si>
    <t>其中：当年基金总支出</t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</si>
  <si>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年柳州市柳江区政府性基金收入决算表</t>
    </r>
  </si>
  <si>
    <r>
      <t>20</t>
    </r>
    <r>
      <rPr>
        <b/>
        <sz val="9"/>
        <color indexed="8"/>
        <rFont val="宋体"/>
        <family val="0"/>
      </rPr>
      <t>20</t>
    </r>
    <r>
      <rPr>
        <b/>
        <sz val="9"/>
        <color indexed="8"/>
        <rFont val="宋体"/>
        <family val="0"/>
      </rPr>
      <t>年决算数</t>
    </r>
  </si>
  <si>
    <t>一、国有土地使用权出让收入</t>
  </si>
  <si>
    <t>二、国有土地收益基金收入</t>
  </si>
  <si>
    <t>三、农业土地开发资金收入</t>
  </si>
  <si>
    <t>四、城市公用事业附加收入</t>
  </si>
  <si>
    <t>五、城市基础设施配套费收入</t>
  </si>
  <si>
    <t>六、港口建设费收入</t>
  </si>
  <si>
    <t>七、污水处理费收入</t>
  </si>
  <si>
    <t>八、其他政府性基金收入</t>
  </si>
  <si>
    <t xml:space="preserve">九、国有土地使用权出让金专项债务对应项目专项收入  </t>
  </si>
  <si>
    <t>十、其他政府性基金专项债务对应项目专项收入</t>
  </si>
  <si>
    <t xml:space="preserve">          大中型水库移民后期扶持基金收入</t>
  </si>
  <si>
    <t xml:space="preserve">          国有土地使用权出让相关收入</t>
  </si>
  <si>
    <t xml:space="preserve">          农业土地开发资金相关收入</t>
  </si>
  <si>
    <r>
      <t xml:space="preserve">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大中型水库库区基金收入</t>
    </r>
  </si>
  <si>
    <r>
      <t xml:space="preserve">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小型水库移民扶助基金收入</t>
    </r>
  </si>
  <si>
    <r>
      <t xml:space="preserve"> 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国家重大水利工程建设基金收入</t>
    </r>
  </si>
  <si>
    <r>
      <t xml:space="preserve">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旅游发展基金收入</t>
    </r>
  </si>
  <si>
    <r>
      <t xml:space="preserve"> 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彩票公益金收入</t>
    </r>
  </si>
  <si>
    <r>
      <t>20</t>
    </r>
    <r>
      <rPr>
        <b/>
        <sz val="18"/>
        <color indexed="8"/>
        <rFont val="宋体"/>
        <family val="0"/>
      </rPr>
      <t/>
    </r>
    <r>
      <rPr>
        <b/>
        <sz val="18"/>
        <color indexed="8"/>
        <rFont val="宋体"/>
        <family val="0"/>
      </rPr>
      <t>20年柳州市柳江区政府性基金支出决算表</t>
    </r>
  </si>
  <si>
    <r>
      <t xml:space="preserve"> </t>
    </r>
    <r>
      <rPr>
        <sz val="9"/>
        <color indexed="8"/>
        <rFont val="宋体"/>
        <family val="0"/>
      </rPr>
      <t xml:space="preserve">     大中型水库移民后期扶持基金支出</t>
    </r>
  </si>
  <si>
    <t xml:space="preserve">      小型水库移民扶助基金安排的支出</t>
  </si>
  <si>
    <t xml:space="preserve">      城市公用事业附加收入安排的支出</t>
  </si>
  <si>
    <t xml:space="preserve">      国有土地收益基金收入安排的支出</t>
  </si>
  <si>
    <t xml:space="preserve">      国家重大水利工程建设基金及对应专项债务收入安排的支出</t>
  </si>
  <si>
    <t>六、资源勘探电力信息等事务</t>
  </si>
  <si>
    <t xml:space="preserve">      新型墙体材料专项基金及对应专项债务收入安排的支出</t>
  </si>
  <si>
    <t xml:space="preserve">      彩票公益金相关支出</t>
  </si>
  <si>
    <r>
      <t>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年柳州市柳江区政府性基金本级支出决算表</t>
    </r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</si>
  <si>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</si>
  <si>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</si>
  <si>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</si>
  <si>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</si>
  <si>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</si>
  <si>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</si>
  <si>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</si>
  <si>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 xml:space="preserve">  国有土地使用权出让收入安排的支出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</si>
  <si>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</si>
  <si>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</si>
  <si>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</si>
  <si>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</si>
  <si>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</si>
  <si>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</si>
  <si>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</si>
  <si>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</si>
  <si>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</si>
  <si>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</si>
  <si>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</si>
  <si>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</si>
  <si>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</si>
  <si>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</si>
  <si>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</si>
  <si>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</si>
  <si>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</si>
  <si>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</si>
  <si>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</si>
  <si>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</si>
  <si>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</si>
  <si>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</si>
  <si>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</si>
  <si>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</si>
  <si>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</si>
  <si>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</si>
  <si>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</si>
  <si>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</si>
  <si>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</si>
  <si>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</si>
  <si>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其他地方自行试点项目收益专项债券发行费用支出</t>
  </si>
  <si>
    <t>抗疫特别国债安排的支出</t>
  </si>
  <si>
    <t xml:space="preserve">    重大疫情防控救治体系建设</t>
  </si>
  <si>
    <t xml:space="preserve">    粮食安全</t>
  </si>
  <si>
    <t xml:space="preserve">    产业链改造升级</t>
  </si>
  <si>
    <t xml:space="preserve">  抗疫相关支出</t>
  </si>
  <si>
    <t xml:space="preserve">    援企稳岗补贴</t>
  </si>
  <si>
    <t xml:space="preserve">    困难群众基本生活补助</t>
  </si>
  <si>
    <t xml:space="preserve">    其他抗疫相关支出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</si>
  <si>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 xml:space="preserve">年柳州市柳江区政府性基金转移支付收支决算表         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</si>
  <si>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年决算数</t>
    </r>
  </si>
  <si>
    <t>政府性基金支出</t>
  </si>
  <si>
    <t>政府性基金上级补助收入</t>
  </si>
  <si>
    <t>政府性基金补助下级支出</t>
  </si>
  <si>
    <t>政府性基金上解上级支出</t>
  </si>
  <si>
    <t>政府性基金调出资金</t>
  </si>
  <si>
    <t>债务还本支出</t>
  </si>
  <si>
    <t xml:space="preserve">    地方政府专项债务还本支出</t>
  </si>
  <si>
    <t>债务转贷支出</t>
  </si>
  <si>
    <t>政府性基金计划单列市上解省支出</t>
  </si>
  <si>
    <t>政府性基金省补助计划单列市支出</t>
  </si>
  <si>
    <t>待偿债置换专项债券结余</t>
  </si>
  <si>
    <t>政府性基金年终结余</t>
  </si>
  <si>
    <r>
      <t xml:space="preserve"> </t>
    </r>
    <r>
      <rPr>
        <sz val="9"/>
        <color indexed="8"/>
        <rFont val="宋体"/>
        <family val="0"/>
      </rPr>
      <t xml:space="preserve">         抗议特别国债收入</t>
    </r>
  </si>
  <si>
    <r>
      <t xml:space="preserve">    20</t>
    </r>
    <r>
      <rPr>
        <b/>
        <sz val="18"/>
        <color indexed="8"/>
        <rFont val="宋体"/>
        <family val="0"/>
      </rPr>
      <t>20</t>
    </r>
    <r>
      <rPr>
        <b/>
        <sz val="18"/>
        <color indexed="8"/>
        <rFont val="宋体"/>
        <family val="0"/>
      </rPr>
      <t>年柳州市柳江区政府专项债务限额和余额情况决算表</t>
    </r>
  </si>
  <si>
    <t>专项债务</t>
  </si>
  <si>
    <t>小计</t>
  </si>
  <si>
    <t>专项债券</t>
  </si>
  <si>
    <t>其他专项债务</t>
  </si>
  <si>
    <r>
      <t>一、20</t>
    </r>
    <r>
      <rPr>
        <sz val="10"/>
        <rFont val="宋体"/>
        <family val="0"/>
      </rPr>
      <t>20</t>
    </r>
    <r>
      <rPr>
        <sz val="10"/>
        <rFont val="宋体"/>
        <family val="0"/>
      </rPr>
      <t>年政府债务限额</t>
    </r>
  </si>
  <si>
    <r>
      <t>二、201</t>
    </r>
    <r>
      <rPr>
        <sz val="10"/>
        <rFont val="宋体"/>
        <family val="0"/>
      </rPr>
      <t>9</t>
    </r>
    <r>
      <rPr>
        <sz val="10"/>
        <rFont val="宋体"/>
        <family val="0"/>
      </rPr>
      <t>年末政府债务余额决算数</t>
    </r>
  </si>
  <si>
    <r>
      <t>三、20</t>
    </r>
    <r>
      <rPr>
        <sz val="10"/>
        <rFont val="宋体"/>
        <family val="0"/>
      </rPr>
      <t>20</t>
    </r>
    <r>
      <rPr>
        <sz val="10"/>
        <rFont val="宋体"/>
        <family val="0"/>
      </rPr>
      <t>年政府债务举借额</t>
    </r>
  </si>
  <si>
    <r>
      <t>四、20</t>
    </r>
    <r>
      <rPr>
        <sz val="10"/>
        <rFont val="宋体"/>
        <family val="0"/>
      </rPr>
      <t>20</t>
    </r>
    <r>
      <rPr>
        <sz val="10"/>
        <rFont val="宋体"/>
        <family val="0"/>
      </rPr>
      <t>年政府债务还本额（含置换）决算数</t>
    </r>
  </si>
  <si>
    <r>
      <t>五、20</t>
    </r>
    <r>
      <rPr>
        <sz val="10"/>
        <rFont val="宋体"/>
        <family val="0"/>
      </rPr>
      <t>20</t>
    </r>
    <r>
      <rPr>
        <sz val="10"/>
        <rFont val="宋体"/>
        <family val="0"/>
      </rPr>
      <t>年政府债务余额决算数</t>
    </r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</si>
  <si>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年柳州市柳江区国有资本经营收入决算表</t>
    </r>
  </si>
  <si>
    <t>2020年
调整预算数</t>
  </si>
  <si>
    <t>一、利润收入</t>
  </si>
  <si>
    <t xml:space="preserve">  房地产企业利润收入</t>
  </si>
  <si>
    <t xml:space="preserve">  其他国有资本经营预算企业利润收入</t>
  </si>
  <si>
    <t>二、股利、股息收入</t>
  </si>
  <si>
    <t xml:space="preserve">  国有控股公司股利、股息收入</t>
  </si>
  <si>
    <t xml:space="preserve">  国有参股公司股利、股息收入</t>
  </si>
  <si>
    <t>三、产权转让收入</t>
  </si>
  <si>
    <t xml:space="preserve">  国有股权、股份转让收入</t>
  </si>
  <si>
    <t xml:space="preserve">  其他国有资本经营预算企业产权转让收入</t>
  </si>
  <si>
    <t>四、清算收入</t>
  </si>
  <si>
    <t xml:space="preserve">  其他国有资本经营预算企业清算收入</t>
  </si>
  <si>
    <t>五、其他国有资本经营预算收入</t>
  </si>
  <si>
    <t>本年收入合计</t>
  </si>
  <si>
    <t xml:space="preserve">  上级补助收入</t>
  </si>
  <si>
    <t xml:space="preserve">  上年结余</t>
  </si>
  <si>
    <t>收 入 总 计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</si>
  <si>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年柳州市柳江区国有资本经营支出决算表</t>
    </r>
  </si>
  <si>
    <t>2020年
年度预算数</t>
  </si>
  <si>
    <t>完成年度预算数%</t>
  </si>
  <si>
    <t>一、解决历史遗留问题及改革成本支出</t>
  </si>
  <si>
    <t xml:space="preserve">    “三供一业”移交补助支出</t>
  </si>
  <si>
    <r>
      <t xml:space="preserve"> </t>
    </r>
    <r>
      <rPr>
        <sz val="10"/>
        <color indexed="8"/>
        <rFont val="宋体"/>
        <family val="0"/>
      </rPr>
      <t xml:space="preserve">    国有企业退休人员社会化管理补助支出</t>
    </r>
  </si>
  <si>
    <t>二、国有企业资本金注入</t>
  </si>
  <si>
    <t>　　其他国有企业资本金注入</t>
  </si>
  <si>
    <t>三、其他国有资本经营预算支出（款）</t>
  </si>
  <si>
    <t xml:space="preserve">    其他国有资本经营预算支出(项)</t>
  </si>
  <si>
    <t>本年支出合计</t>
  </si>
  <si>
    <t xml:space="preserve">   补助下级支出</t>
  </si>
  <si>
    <t>总      计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</si>
  <si>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年柳州市柳江区国有资本经营本级支出决算表</t>
    </r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</si>
  <si>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年柳州市柳江区国有资本经营转移支付支出决算表</t>
    </r>
  </si>
  <si>
    <t>转移性支出合计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</si>
  <si>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年柳州市柳江区社会保险基金收入决算表</t>
    </r>
  </si>
  <si>
    <t>项   目</t>
  </si>
  <si>
    <t>2020年年初
预算数</t>
  </si>
  <si>
    <t>2020年
预算数</t>
  </si>
  <si>
    <t>一、城镇居民基本养老保险基金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</si>
  <si>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</si>
  <si>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</si>
  <si>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</si>
  <si>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</si>
  <si>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转移收入</t>
  </si>
  <si>
    <r>
      <t xml:space="preserve"> </t>
    </r>
    <r>
      <rPr>
        <sz val="9"/>
        <color indexed="8"/>
        <rFont val="宋体"/>
        <family val="0"/>
      </rPr>
      <t xml:space="preserve">       其他收入</t>
    </r>
  </si>
  <si>
    <t>二、机关事业单位基本养老保险基金</t>
  </si>
  <si>
    <r>
      <t xml:space="preserve"> </t>
    </r>
    <r>
      <rPr>
        <sz val="9"/>
        <color indexed="8"/>
        <rFont val="宋体"/>
        <family val="0"/>
      </rPr>
      <t xml:space="preserve">       转移收入</t>
    </r>
  </si>
  <si>
    <t>社会保险基金收入总计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</si>
  <si>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年柳州市柳江区社会保险基金支出决算表</t>
    </r>
  </si>
  <si>
    <t xml:space="preserve">   其中:社会保险待遇支出</t>
  </si>
  <si>
    <t xml:space="preserve">        转移支出</t>
  </si>
  <si>
    <t>年终结余</t>
  </si>
  <si>
    <t>社会保险基金支出总计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</si>
</sst>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&quot;￥&quot;;\-#,##0.00&quot;￥&quot;"/>
    <numFmt numFmtId="178" formatCode="_-* #,##0_-;\-* #,##0_-;_-* &quot;-&quot;_-;_-@_-"/>
    <numFmt numFmtId="179" formatCode="&quot;$&quot;#,##0;\-&quot;$&quot;#,##0"/>
    <numFmt numFmtId="180" formatCode="_(&quot;$&quot;* #,##0_);_(&quot;$&quot;* \(#,##0\);_(&quot;$&quot;* &quot;-&quot;??_);_(@_)"/>
    <numFmt numFmtId="181" formatCode="_-#,###,_-;\(#,###,\);_-\ \ &quot;-&quot;_-;_-@_-"/>
    <numFmt numFmtId="182" formatCode="0.000%"/>
    <numFmt numFmtId="183" formatCode="_-#,###.00,_-;\(#,###.00,\);_-\ \ &quot;-&quot;_-;_-@_-"/>
    <numFmt numFmtId="184" formatCode="&quot;\&quot;#,##0;[Red]&quot;\&quot;&quot;\&quot;&quot;\&quot;&quot;\&quot;&quot;\&quot;&quot;\&quot;&quot;\&quot;\-#,##0"/>
    <numFmt numFmtId="185" formatCode="#,##0.00&quot;￥&quot;;[Red]\-#,##0.00&quot;￥&quot;"/>
    <numFmt numFmtId="186" formatCode="_-* #,##0_-;\-* #,##0_-;_-* &quot;-&quot;??_-;_-@_-"/>
    <numFmt numFmtId="187" formatCode="_-#0&quot;.&quot;0,_-;\(#0&quot;.&quot;0,\);_-\ \ &quot;-&quot;_-;_-@_-"/>
    <numFmt numFmtId="188" formatCode="_-#,##0.00_-;\(#,##0.00\);_-\ \ &quot;-&quot;_-;_-@_-"/>
    <numFmt numFmtId="189" formatCode="_-#,##0_-;\(#,##0\);_-\ \ &quot;-&quot;_-;_-@_-"/>
    <numFmt numFmtId="190" formatCode="_([$€-2]* #,##0.00_);_([$€-2]* \(#,##0.00\);_([$€-2]* &quot;-&quot;??_)"/>
    <numFmt numFmtId="191" formatCode="mmm/dd/yyyy;_-\ &quot;N/A&quot;_-;_-\ &quot;-&quot;_-"/>
    <numFmt numFmtId="192" formatCode="mmm/yyyy;_-\ &quot;N/A&quot;_-;_-\ &quot;-&quot;_-"/>
    <numFmt numFmtId="193" formatCode="_-#,##0%_-;\(#,##0%\);_-\ &quot;-&quot;_-"/>
    <numFmt numFmtId="194" formatCode="_-#0&quot;.&quot;0000_-;\(#0&quot;.&quot;0000\);_-\ \ &quot;-&quot;_-;_-@_-"/>
    <numFmt numFmtId="195" formatCode="mm/dd/yy_)"/>
    <numFmt numFmtId="196" formatCode="_-* #,##0.00_-;\-* #,##0.00_-;_-* &quot;-&quot;??_-;_-@_-"/>
    <numFmt numFmtId="197" formatCode="_(&quot;$&quot;* #,##0_);_(&quot;$&quot;* \(#,##0\);_(&quot;$&quot;* &quot;-&quot;_);_(@_)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(&quot;$&quot;* #,##0.00_);_(&quot;$&quot;* \(#,##0.00\);_(&quot;$&quot;* &quot;-&quot;??_);_(@_)"/>
    <numFmt numFmtId="201" formatCode="#,##0\ &quot; &quot;;\(#,##0\)\ ;&quot;—&quot;&quot; &quot;&quot; &quot;&quot; &quot;&quot; &quot;"/>
    <numFmt numFmtId="202" formatCode="0.0%"/>
    <numFmt numFmtId="203" formatCode="mmm\ dd\,\ yy"/>
    <numFmt numFmtId="204" formatCode="_(&quot;$&quot;* #,##0.0_);_(&quot;$&quot;* \(#,##0.0\);_(&quot;$&quot;* &quot;-&quot;??_);_(@_)"/>
    <numFmt numFmtId="205" formatCode="#,##0_ "/>
    <numFmt numFmtId="206" formatCode="0.00_ "/>
    <numFmt numFmtId="207" formatCode="#,##0.00_ "/>
    <numFmt numFmtId="208" formatCode="0.0_ "/>
    <numFmt numFmtId="209" formatCode="_ * #,##0_ ;_ * \-#,##0_ ;_ * &quot;-&quot;??_ ;_ @_ "/>
    <numFmt numFmtId="210" formatCode="#,##0_ ;[Red]\-#,##0\ "/>
    <numFmt numFmtId="211" formatCode="0_ "/>
    <numFmt numFmtId="212" formatCode="#,##0.0_ "/>
  </numFmts>
  <fonts count="10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20"/>
      <name val="Times New Roman"/>
      <family val="1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color indexed="20"/>
      <name val="宋体"/>
      <family val="0"/>
    </font>
    <font>
      <sz val="10"/>
      <name val="Tms Rmn"/>
      <family val="2"/>
    </font>
    <font>
      <sz val="11"/>
      <color indexed="20"/>
      <name val="宋体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Tahoma"/>
      <family val="2"/>
    </font>
    <font>
      <sz val="10"/>
      <name val="MS Serif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Courier"/>
      <family val="2"/>
    </font>
    <font>
      <sz val="8"/>
      <name val="Arial"/>
      <family val="2"/>
    </font>
    <font>
      <b/>
      <sz val="11"/>
      <name val="Helv"/>
      <family val="2"/>
    </font>
    <font>
      <sz val="11"/>
      <color indexed="53"/>
      <name val="宋体"/>
      <family val="0"/>
    </font>
    <font>
      <sz val="11"/>
      <name val="ＭＳ Ｐゴシック"/>
      <family val="2"/>
    </font>
    <font>
      <b/>
      <sz val="11"/>
      <color indexed="56"/>
      <name val="宋体"/>
      <family val="0"/>
    </font>
    <font>
      <b/>
      <sz val="10"/>
      <name val="Helv"/>
      <family val="2"/>
    </font>
    <font>
      <sz val="12"/>
      <name val="???"/>
      <family val="2"/>
    </font>
    <font>
      <b/>
      <sz val="18"/>
      <color indexed="49"/>
      <name val="宋体"/>
      <family val="0"/>
    </font>
    <font>
      <b/>
      <sz val="12"/>
      <name val="Arial"/>
      <family val="2"/>
    </font>
    <font>
      <sz val="11"/>
      <color indexed="54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49"/>
      <name val="宋体"/>
      <family val="0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name val="蹈框"/>
      <family val="0"/>
    </font>
    <font>
      <b/>
      <sz val="12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i/>
      <sz val="12"/>
      <name val="Times New Roman"/>
      <family val="1"/>
    </font>
    <font>
      <b/>
      <sz val="14"/>
      <color indexed="9"/>
      <name val="Times New Roman"/>
      <family val="1"/>
    </font>
    <font>
      <sz val="18"/>
      <name val="Times New Roman"/>
      <family val="1"/>
    </font>
    <font>
      <sz val="7"/>
      <name val="Small Fonts"/>
      <family val="2"/>
    </font>
    <font>
      <sz val="12"/>
      <name val="MS Sans Serif"/>
      <family val="2"/>
    </font>
    <font>
      <b/>
      <sz val="13"/>
      <color indexed="56"/>
      <name val="宋体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바탕체"/>
      <family val="3"/>
    </font>
    <font>
      <b/>
      <sz val="12"/>
      <name val="MS Sans Serif"/>
      <family val="2"/>
    </font>
    <font>
      <b/>
      <sz val="13"/>
      <color indexed="49"/>
      <name val="宋体"/>
      <family val="0"/>
    </font>
    <font>
      <b/>
      <sz val="8"/>
      <color indexed="8"/>
      <name val="Helv"/>
      <family val="2"/>
    </font>
    <font>
      <b/>
      <sz val="11"/>
      <color indexed="4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/>
      <right/>
      <top/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1" fillId="0" borderId="0" applyFill="0" applyBorder="0" applyAlignment="0">
      <protection/>
    </xf>
    <xf numFmtId="0" fontId="24" fillId="2" borderId="1" applyNumberFormat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0" fontId="91" fillId="0" borderId="0">
      <alignment vertical="center"/>
      <protection/>
    </xf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16" fillId="9" borderId="0" applyNumberFormat="0" applyBorder="0" applyAlignment="0" applyProtection="0"/>
    <xf numFmtId="43" fontId="20" fillId="0" borderId="0" applyFont="0" applyFill="0" applyBorder="0" applyAlignment="0" applyProtection="0"/>
    <xf numFmtId="0" fontId="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1" borderId="0" applyNumberFormat="0" applyBorder="0" applyAlignment="0" applyProtection="0"/>
    <xf numFmtId="43" fontId="2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6" borderId="0" applyNumberFormat="0" applyBorder="0" applyAlignment="0" applyProtection="0"/>
    <xf numFmtId="0" fontId="23" fillId="5" borderId="0" applyNumberFormat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41" fontId="20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0" fillId="12" borderId="0" applyNumberFormat="0" applyBorder="0" applyAlignment="0" applyProtection="0"/>
    <xf numFmtId="0" fontId="2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40" fillId="7" borderId="0" applyNumberFormat="0" applyBorder="0" applyAlignment="0" applyProtection="0"/>
    <xf numFmtId="0" fontId="19" fillId="13" borderId="0" applyNumberFormat="0" applyBorder="0" applyAlignment="0" applyProtection="0"/>
    <xf numFmtId="0" fontId="0" fillId="4" borderId="2" applyNumberFormat="0" applyFont="0" applyAlignment="0" applyProtection="0"/>
    <xf numFmtId="0" fontId="20" fillId="0" borderId="0">
      <alignment/>
      <protection/>
    </xf>
    <xf numFmtId="0" fontId="0" fillId="14" borderId="0" applyNumberFormat="0" applyBorder="0" applyAlignment="0" applyProtection="0"/>
    <xf numFmtId="0" fontId="20" fillId="0" borderId="0">
      <alignment/>
      <protection/>
    </xf>
    <xf numFmtId="0" fontId="16" fillId="9" borderId="0" applyNumberFormat="0" applyBorder="0" applyAlignment="0" applyProtection="0"/>
    <xf numFmtId="0" fontId="29" fillId="0" borderId="0" applyNumberFormat="0" applyAlignment="0">
      <protection/>
    </xf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" borderId="2" applyNumberFormat="0" applyFon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6" fillId="9" borderId="0" applyNumberFormat="0" applyBorder="0" applyAlignment="0" applyProtection="0"/>
    <xf numFmtId="43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4" applyNumberFormat="0" applyFill="0" applyAlignment="0" applyProtection="0"/>
    <xf numFmtId="0" fontId="0" fillId="16" borderId="0" applyNumberFormat="0" applyBorder="0" applyAlignment="0" applyProtection="0"/>
    <xf numFmtId="43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7" fontId="20" fillId="17" borderId="0">
      <alignment/>
      <protection/>
    </xf>
    <xf numFmtId="43" fontId="20" fillId="0" borderId="0" applyFont="0" applyFill="0" applyBorder="0" applyAlignment="0" applyProtection="0"/>
    <xf numFmtId="0" fontId="30" fillId="0" borderId="6" applyNumberFormat="0" applyFill="0" applyAlignment="0" applyProtection="0"/>
    <xf numFmtId="0" fontId="11" fillId="4" borderId="2" applyNumberFormat="0" applyFont="0" applyAlignment="0" applyProtection="0"/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10" borderId="7" applyNumberFormat="0" applyAlignment="0" applyProtection="0"/>
    <xf numFmtId="0" fontId="0" fillId="13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28" fillId="10" borderId="1" applyNumberFormat="0" applyAlignment="0" applyProtection="0"/>
    <xf numFmtId="0" fontId="0" fillId="14" borderId="0" applyNumberFormat="0" applyBorder="0" applyAlignment="0" applyProtection="0"/>
    <xf numFmtId="0" fontId="48" fillId="18" borderId="8" applyNumberFormat="0" applyAlignment="0" applyProtection="0"/>
    <xf numFmtId="0" fontId="0" fillId="19" borderId="0" applyNumberFormat="0" applyBorder="0" applyAlignment="0" applyProtection="0"/>
    <xf numFmtId="0" fontId="34" fillId="10" borderId="1" applyNumberFormat="0" applyAlignment="0" applyProtection="0"/>
    <xf numFmtId="0" fontId="16" fillId="9" borderId="0" applyNumberFormat="0" applyBorder="0" applyAlignment="0" applyProtection="0"/>
    <xf numFmtId="0" fontId="0" fillId="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47" fillId="10" borderId="7" applyNumberFormat="0" applyAlignment="0" applyProtection="0"/>
    <xf numFmtId="43" fontId="20" fillId="0" borderId="0" applyFont="0" applyFill="0" applyBorder="0" applyAlignment="0" applyProtection="0"/>
    <xf numFmtId="0" fontId="0" fillId="20" borderId="0" applyNumberFormat="0" applyBorder="0" applyAlignment="0" applyProtection="0"/>
    <xf numFmtId="0" fontId="23" fillId="5" borderId="0" applyNumberFormat="0" applyBorder="0" applyAlignment="0" applyProtection="0"/>
    <xf numFmtId="0" fontId="16" fillId="21" borderId="0" applyNumberFormat="0" applyBorder="0" applyAlignment="0" applyProtection="0"/>
    <xf numFmtId="43" fontId="20" fillId="0" borderId="0" applyFont="0" applyFill="0" applyBorder="0" applyAlignment="0" applyProtection="0"/>
    <xf numFmtId="0" fontId="0" fillId="11" borderId="0" applyNumberFormat="0" applyBorder="0" applyAlignment="0" applyProtection="0"/>
    <xf numFmtId="0" fontId="21" fillId="0" borderId="0">
      <alignment/>
      <protection locked="0"/>
    </xf>
    <xf numFmtId="0" fontId="20" fillId="4" borderId="2" applyNumberFormat="0" applyFont="0" applyAlignment="0" applyProtection="0"/>
    <xf numFmtId="0" fontId="0" fillId="22" borderId="0" applyNumberFormat="0" applyBorder="0" applyAlignment="0" applyProtection="0"/>
    <xf numFmtId="0" fontId="23" fillId="5" borderId="0" applyNumberFormat="0" applyBorder="0" applyAlignment="0" applyProtection="0"/>
    <xf numFmtId="0" fontId="56" fillId="0" borderId="9" applyNumberFormat="0" applyFill="0" applyAlignment="0" applyProtection="0"/>
    <xf numFmtId="41" fontId="20" fillId="0" borderId="0" applyFont="0" applyFill="0" applyBorder="0" applyAlignment="0" applyProtection="0"/>
    <xf numFmtId="0" fontId="18" fillId="0" borderId="0">
      <alignment/>
      <protection/>
    </xf>
    <xf numFmtId="43" fontId="2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10" applyNumberFormat="0" applyFill="0" applyAlignment="0" applyProtection="0"/>
    <xf numFmtId="0" fontId="0" fillId="2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0" fillId="10" borderId="11" applyNumberFormat="0" applyAlignment="0" applyProtection="0"/>
    <xf numFmtId="0" fontId="38" fillId="24" borderId="0" applyNumberFormat="0" applyBorder="0" applyAlignment="0" applyProtection="0"/>
    <xf numFmtId="0" fontId="16" fillId="9" borderId="0" applyNumberFormat="0" applyBorder="0" applyAlignment="0" applyProtection="0"/>
    <xf numFmtId="0" fontId="0" fillId="16" borderId="0" applyNumberFormat="0" applyBorder="0" applyAlignment="0" applyProtection="0"/>
    <xf numFmtId="0" fontId="91" fillId="0" borderId="9" applyNumberFormat="0" applyFill="0" applyAlignment="0" applyProtection="0"/>
    <xf numFmtId="0" fontId="20" fillId="0" borderId="0">
      <alignment/>
      <protection/>
    </xf>
    <xf numFmtId="0" fontId="91" fillId="6" borderId="7" applyNumberFormat="0" applyAlignment="0" applyProtection="0"/>
    <xf numFmtId="0" fontId="16" fillId="15" borderId="0" applyNumberFormat="0" applyBorder="0" applyAlignment="0" applyProtection="0"/>
    <xf numFmtId="0" fontId="0" fillId="20" borderId="0" applyNumberFormat="0" applyBorder="0" applyAlignment="0" applyProtection="0"/>
    <xf numFmtId="0" fontId="16" fillId="25" borderId="0" applyNumberFormat="0" applyBorder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16" fillId="26" borderId="0" applyNumberFormat="0" applyBorder="0" applyAlignment="0" applyProtection="0"/>
    <xf numFmtId="43" fontId="20" fillId="0" borderId="0" applyFont="0" applyFill="0" applyBorder="0" applyAlignment="0" applyProtection="0"/>
    <xf numFmtId="0" fontId="0" fillId="11" borderId="0" applyNumberFormat="0" applyBorder="0" applyAlignment="0" applyProtection="0"/>
    <xf numFmtId="43" fontId="2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42" fillId="7" borderId="0" applyNumberFormat="0" applyBorder="0" applyAlignment="0" applyProtection="0"/>
    <xf numFmtId="0" fontId="20" fillId="0" borderId="0">
      <alignment/>
      <protection/>
    </xf>
    <xf numFmtId="0" fontId="16" fillId="25" borderId="0" applyNumberFormat="0" applyBorder="0" applyAlignment="0" applyProtection="0"/>
    <xf numFmtId="43" fontId="20" fillId="0" borderId="0" applyFont="0" applyFill="0" applyBorder="0" applyAlignment="0" applyProtection="0"/>
    <xf numFmtId="0" fontId="21" fillId="0" borderId="0">
      <alignment/>
      <protection/>
    </xf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0" fillId="19" borderId="0" applyNumberFormat="0" applyBorder="0" applyAlignment="0" applyProtection="0"/>
    <xf numFmtId="0" fontId="23" fillId="16" borderId="0" applyNumberFormat="0" applyBorder="0" applyAlignment="0" applyProtection="0"/>
    <xf numFmtId="0" fontId="11" fillId="4" borderId="2" applyNumberFormat="0" applyFont="0" applyAlignment="0" applyProtection="0"/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33" fillId="0" borderId="3" applyNumberFormat="0" applyFill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4" borderId="2" applyNumberFormat="0" applyFont="0" applyAlignment="0" applyProtection="0"/>
    <xf numFmtId="0" fontId="21" fillId="0" borderId="0">
      <alignment/>
      <protection locked="0"/>
    </xf>
    <xf numFmtId="0" fontId="0" fillId="9" borderId="0" applyNumberFormat="0" applyBorder="0" applyAlignment="0" applyProtection="0"/>
    <xf numFmtId="0" fontId="53" fillId="0" borderId="0" applyNumberFormat="0" applyAlignment="0">
      <protection/>
    </xf>
    <xf numFmtId="0" fontId="21" fillId="0" borderId="0">
      <alignment/>
      <protection/>
    </xf>
    <xf numFmtId="0" fontId="42" fillId="7" borderId="0" applyNumberFormat="0" applyBorder="0" applyAlignment="0" applyProtection="0"/>
    <xf numFmtId="0" fontId="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>
      <alignment/>
      <protection/>
    </xf>
    <xf numFmtId="4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6" fillId="28" borderId="0" applyNumberFormat="0" applyBorder="0" applyAlignment="0" applyProtection="0"/>
    <xf numFmtId="0" fontId="0" fillId="4" borderId="0" applyNumberFormat="0" applyBorder="0" applyAlignment="0" applyProtection="0"/>
    <xf numFmtId="49" fontId="17" fillId="0" borderId="0" applyProtection="0">
      <alignment horizontal="left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6" fillId="9" borderId="0" applyNumberFormat="0" applyBorder="0" applyAlignment="0" applyProtection="0"/>
    <xf numFmtId="0" fontId="21" fillId="0" borderId="0">
      <alignment/>
      <protection/>
    </xf>
    <xf numFmtId="0" fontId="16" fillId="15" borderId="0" applyNumberFormat="0" applyBorder="0" applyAlignment="0" applyProtection="0"/>
    <xf numFmtId="0" fontId="0" fillId="10" borderId="0" applyNumberFormat="0" applyBorder="0" applyAlignment="0" applyProtection="0"/>
    <xf numFmtId="0" fontId="57" fillId="0" borderId="0" applyFont="0" applyFill="0" applyBorder="0" applyAlignment="0" applyProtection="0"/>
    <xf numFmtId="0" fontId="0" fillId="6" borderId="0" applyNumberFormat="0" applyBorder="0" applyAlignment="0" applyProtection="0"/>
    <xf numFmtId="0" fontId="34" fillId="10" borderId="1" applyNumberFormat="0" applyAlignment="0" applyProtection="0"/>
    <xf numFmtId="0" fontId="21" fillId="0" borderId="0">
      <alignment/>
      <protection/>
    </xf>
    <xf numFmtId="0" fontId="57" fillId="0" borderId="0" applyFont="0" applyFill="0" applyBorder="0" applyAlignment="0" applyProtection="0"/>
    <xf numFmtId="0" fontId="18" fillId="0" borderId="0">
      <alignment/>
      <protection/>
    </xf>
    <xf numFmtId="0" fontId="91" fillId="0" borderId="0">
      <alignment/>
      <protection/>
    </xf>
    <xf numFmtId="0" fontId="91" fillId="0" borderId="0">
      <alignment vertical="center"/>
      <protection/>
    </xf>
    <xf numFmtId="0" fontId="21" fillId="0" borderId="0">
      <alignment/>
      <protection locked="0"/>
    </xf>
    <xf numFmtId="0" fontId="0" fillId="12" borderId="0" applyNumberFormat="0" applyBorder="0" applyAlignment="0" applyProtection="0"/>
    <xf numFmtId="0" fontId="91" fillId="3" borderId="0" applyNumberFormat="0" applyBorder="0" applyAlignment="0" applyProtection="0"/>
    <xf numFmtId="0" fontId="0" fillId="7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>
      <alignment/>
      <protection/>
    </xf>
    <xf numFmtId="0" fontId="0" fillId="8" borderId="0" applyNumberFormat="0" applyBorder="0" applyAlignment="0" applyProtection="0"/>
    <xf numFmtId="0" fontId="21" fillId="0" borderId="0">
      <alignment/>
      <protection/>
    </xf>
    <xf numFmtId="0" fontId="0" fillId="20" borderId="0" applyNumberFormat="0" applyBorder="0" applyAlignment="0" applyProtection="0"/>
    <xf numFmtId="0" fontId="34" fillId="6" borderId="1" applyNumberFormat="0" applyAlignment="0" applyProtection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22" borderId="0" applyNumberFormat="0" applyBorder="0" applyAlignment="0" applyProtection="0"/>
    <xf numFmtId="43" fontId="20" fillId="0" borderId="0" applyFont="0" applyFill="0" applyBorder="0" applyAlignment="0" applyProtection="0"/>
    <xf numFmtId="0" fontId="18" fillId="0" borderId="0">
      <alignment/>
      <protection/>
    </xf>
    <xf numFmtId="43" fontId="20" fillId="0" borderId="0" applyFont="0" applyFill="0" applyBorder="0" applyAlignment="0" applyProtection="0"/>
    <xf numFmtId="0" fontId="16" fillId="11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>
      <alignment/>
      <protection/>
    </xf>
    <xf numFmtId="43" fontId="20" fillId="0" borderId="0" applyFont="0" applyFill="0" applyBorder="0" applyAlignment="0" applyProtection="0"/>
    <xf numFmtId="0" fontId="19" fillId="6" borderId="0" applyNumberFormat="0" applyBorder="0" applyAlignment="0" applyProtection="0"/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177" fontId="20" fillId="29" borderId="0">
      <alignment/>
      <protection/>
    </xf>
    <xf numFmtId="0" fontId="46" fillId="24" borderId="0" applyNumberFormat="0" applyBorder="0" applyAlignment="0" applyProtection="0"/>
    <xf numFmtId="0" fontId="19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 locked="0"/>
    </xf>
    <xf numFmtId="43" fontId="2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 locked="0"/>
    </xf>
    <xf numFmtId="0" fontId="20" fillId="0" borderId="0">
      <alignment vertical="center"/>
      <protection/>
    </xf>
    <xf numFmtId="43" fontId="20" fillId="0" borderId="0" applyFont="0" applyFill="0" applyBorder="0" applyAlignment="0" applyProtection="0"/>
    <xf numFmtId="0" fontId="21" fillId="0" borderId="0">
      <alignment/>
      <protection locked="0"/>
    </xf>
    <xf numFmtId="0" fontId="0" fillId="0" borderId="12" applyNumberFormat="0" applyFill="0" applyAlignment="0" applyProtection="0"/>
    <xf numFmtId="0" fontId="21" fillId="0" borderId="0">
      <alignment/>
      <protection locked="0"/>
    </xf>
    <xf numFmtId="0" fontId="20" fillId="0" borderId="0">
      <alignment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0">
      <alignment/>
      <protection locked="0"/>
    </xf>
    <xf numFmtId="0" fontId="58" fillId="0" borderId="13" applyNumberFormat="0" applyFill="0" applyAlignment="0" applyProtection="0"/>
    <xf numFmtId="0" fontId="23" fillId="5" borderId="0" applyNumberFormat="0" applyBorder="0" applyAlignment="0" applyProtection="0"/>
    <xf numFmtId="0" fontId="0" fillId="20" borderId="0" applyNumberFormat="0" applyBorder="0" applyAlignment="0" applyProtection="0"/>
    <xf numFmtId="0" fontId="34" fillId="10" borderId="1" applyNumberFormat="0" applyAlignment="0" applyProtection="0"/>
    <xf numFmtId="0" fontId="46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5" borderId="0" applyNumberFormat="0" applyBorder="0" applyAlignment="0" applyProtection="0"/>
    <xf numFmtId="0" fontId="21" fillId="0" borderId="0">
      <alignment/>
      <protection locked="0"/>
    </xf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 locked="0"/>
    </xf>
    <xf numFmtId="0" fontId="91" fillId="10" borderId="1" applyNumberFormat="0" applyAlignment="0" applyProtection="0"/>
    <xf numFmtId="0" fontId="46" fillId="24" borderId="0" applyNumberFormat="0" applyBorder="0" applyAlignment="0" applyProtection="0"/>
    <xf numFmtId="0" fontId="20" fillId="0" borderId="0">
      <alignment/>
      <protection/>
    </xf>
    <xf numFmtId="0" fontId="0" fillId="13" borderId="0" applyNumberFormat="0" applyBorder="0" applyAlignment="0" applyProtection="0"/>
    <xf numFmtId="0" fontId="20" fillId="0" borderId="0">
      <alignment/>
      <protection/>
    </xf>
    <xf numFmtId="0" fontId="91" fillId="0" borderId="0">
      <alignment vertical="center"/>
      <protection/>
    </xf>
    <xf numFmtId="0" fontId="21" fillId="0" borderId="0">
      <alignment/>
      <protection locked="0"/>
    </xf>
    <xf numFmtId="0" fontId="34" fillId="10" borderId="1" applyNumberFormat="0" applyAlignment="0" applyProtection="0"/>
    <xf numFmtId="0" fontId="46" fillId="24" borderId="0" applyNumberFormat="0" applyBorder="0" applyAlignment="0" applyProtection="0"/>
    <xf numFmtId="183" fontId="17" fillId="0" borderId="0" applyFill="0" applyBorder="0" applyProtection="0">
      <alignment horizontal="right"/>
    </xf>
    <xf numFmtId="0" fontId="21" fillId="0" borderId="0">
      <alignment/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44" fillId="0" borderId="0">
      <alignment/>
      <protection/>
    </xf>
    <xf numFmtId="0" fontId="19" fillId="11" borderId="0" applyNumberFormat="0" applyBorder="0" applyAlignment="0" applyProtection="0"/>
    <xf numFmtId="0" fontId="21" fillId="0" borderId="0">
      <alignment/>
      <protection locked="0"/>
    </xf>
    <xf numFmtId="0" fontId="21" fillId="0" borderId="0">
      <alignment/>
      <protection/>
    </xf>
    <xf numFmtId="0" fontId="19" fillId="11" borderId="0" applyNumberFormat="0" applyBorder="0" applyAlignment="0" applyProtection="0"/>
    <xf numFmtId="0" fontId="20" fillId="0" borderId="0">
      <alignment/>
      <protection/>
    </xf>
    <xf numFmtId="0" fontId="42" fillId="7" borderId="0" applyNumberFormat="0" applyBorder="0" applyAlignment="0" applyProtection="0"/>
    <xf numFmtId="0" fontId="16" fillId="8" borderId="0" applyNumberFormat="0" applyBorder="0" applyAlignment="0" applyProtection="0"/>
    <xf numFmtId="0" fontId="42" fillId="7" borderId="0" applyNumberFormat="0" applyBorder="0" applyAlignment="0" applyProtection="0"/>
    <xf numFmtId="43" fontId="20" fillId="0" borderId="0" applyFont="0" applyFill="0" applyBorder="0" applyAlignment="0" applyProtection="0"/>
    <xf numFmtId="0" fontId="0" fillId="1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5" borderId="0" applyNumberFormat="0" applyBorder="0" applyAlignment="0" applyProtection="0"/>
    <xf numFmtId="0" fontId="16" fillId="30" borderId="0" applyNumberFormat="0" applyBorder="0" applyAlignment="0" applyProtection="0"/>
    <xf numFmtId="0" fontId="21" fillId="0" borderId="0">
      <alignment/>
      <protection/>
    </xf>
    <xf numFmtId="0" fontId="0" fillId="13" borderId="0" applyNumberFormat="0" applyBorder="0" applyAlignment="0" applyProtection="0"/>
    <xf numFmtId="0" fontId="21" fillId="0" borderId="0">
      <alignment/>
      <protection/>
    </xf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54" fillId="31" borderId="14">
      <alignment/>
      <protection/>
    </xf>
    <xf numFmtId="177" fontId="20" fillId="17" borderId="0">
      <alignment/>
      <protection/>
    </xf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42" fillId="7" borderId="0" applyNumberFormat="0" applyBorder="0" applyAlignment="0" applyProtection="0"/>
    <xf numFmtId="0" fontId="0" fillId="13" borderId="0" applyNumberFormat="0" applyBorder="0" applyAlignment="0" applyProtection="0"/>
    <xf numFmtId="0" fontId="47" fillId="6" borderId="7" applyNumberFormat="0" applyAlignment="0" applyProtection="0"/>
    <xf numFmtId="0" fontId="21" fillId="0" borderId="0">
      <alignment/>
      <protection/>
    </xf>
    <xf numFmtId="0" fontId="64" fillId="5" borderId="0" applyNumberFormat="0" applyBorder="0" applyAlignment="0" applyProtection="0"/>
    <xf numFmtId="43" fontId="92" fillId="0" borderId="0" applyFon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19" fillId="32" borderId="0" applyNumberFormat="0" applyBorder="0" applyAlignment="0" applyProtection="0"/>
    <xf numFmtId="0" fontId="21" fillId="0" borderId="0">
      <alignment/>
      <protection locked="0"/>
    </xf>
    <xf numFmtId="0" fontId="0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>
      <alignment/>
      <protection locked="0"/>
    </xf>
    <xf numFmtId="0" fontId="46" fillId="24" borderId="0" applyNumberFormat="0" applyBorder="0" applyAlignment="0" applyProtection="0"/>
    <xf numFmtId="0" fontId="16" fillId="3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1" fillId="0" borderId="0">
      <alignment/>
      <protection locked="0"/>
    </xf>
    <xf numFmtId="0" fontId="0" fillId="12" borderId="0" applyNumberFormat="0" applyBorder="0" applyAlignment="0" applyProtection="0"/>
    <xf numFmtId="0" fontId="21" fillId="0" borderId="0">
      <alignment/>
      <protection locked="0"/>
    </xf>
    <xf numFmtId="0" fontId="33" fillId="0" borderId="3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/>
    </xf>
    <xf numFmtId="0" fontId="19" fillId="11" borderId="0" applyNumberFormat="0" applyBorder="0" applyAlignment="0" applyProtection="0"/>
    <xf numFmtId="43" fontId="20" fillId="0" borderId="0" applyFont="0" applyFill="0" applyBorder="0" applyAlignment="0" applyProtection="0"/>
    <xf numFmtId="0" fontId="0" fillId="22" borderId="0" applyNumberFormat="0" applyBorder="0" applyAlignment="0" applyProtection="0"/>
    <xf numFmtId="43" fontId="20" fillId="0" borderId="0" applyFont="0" applyFill="0" applyBorder="0" applyAlignment="0" applyProtection="0"/>
    <xf numFmtId="0" fontId="10" fillId="0" borderId="15" applyNumberFormat="0" applyFill="0" applyAlignment="0" applyProtection="0"/>
    <xf numFmtId="0" fontId="18" fillId="0" borderId="0">
      <alignment/>
      <protection/>
    </xf>
    <xf numFmtId="0" fontId="16" fillId="32" borderId="0" applyNumberFormat="0" applyBorder="0" applyAlignment="0" applyProtection="0"/>
    <xf numFmtId="0" fontId="21" fillId="0" borderId="0">
      <alignment/>
      <protection locked="0"/>
    </xf>
    <xf numFmtId="0" fontId="16" fillId="11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21" fillId="0" borderId="0">
      <alignment/>
      <protection/>
    </xf>
    <xf numFmtId="43" fontId="20" fillId="0" borderId="0" applyFont="0" applyFill="0" applyBorder="0" applyAlignment="0" applyProtection="0"/>
    <xf numFmtId="0" fontId="16" fillId="28" borderId="0" applyNumberFormat="0" applyBorder="0" applyAlignment="0" applyProtection="0"/>
    <xf numFmtId="0" fontId="42" fillId="7" borderId="0" applyNumberFormat="0" applyBorder="0" applyAlignment="0" applyProtection="0"/>
    <xf numFmtId="0" fontId="0" fillId="13" borderId="0" applyNumberFormat="0" applyBorder="0" applyAlignment="0" applyProtection="0"/>
    <xf numFmtId="0" fontId="18" fillId="0" borderId="0">
      <alignment/>
      <protection/>
    </xf>
    <xf numFmtId="0" fontId="2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189" fontId="17" fillId="0" borderId="0" applyFill="0" applyBorder="0" applyProtection="0">
      <alignment horizontal="right"/>
    </xf>
    <xf numFmtId="0" fontId="32" fillId="0" borderId="0" applyNumberFormat="0" applyFill="0" applyBorder="0" applyAlignment="0" applyProtection="0"/>
    <xf numFmtId="188" fontId="17" fillId="0" borderId="0" applyFill="0" applyBorder="0" applyProtection="0">
      <alignment horizontal="right"/>
    </xf>
    <xf numFmtId="0" fontId="42" fillId="7" borderId="0" applyNumberFormat="0" applyBorder="0" applyAlignment="0" applyProtection="0"/>
    <xf numFmtId="43" fontId="20" fillId="0" borderId="0" applyFont="0" applyFill="0" applyBorder="0" applyAlignment="0" applyProtection="0"/>
    <xf numFmtId="191" fontId="71" fillId="0" borderId="0" applyFill="0" applyBorder="0" applyProtection="0">
      <alignment horizontal="center"/>
    </xf>
    <xf numFmtId="0" fontId="0" fillId="22" borderId="0" applyNumberFormat="0" applyBorder="0" applyAlignment="0" applyProtection="0"/>
    <xf numFmtId="181" fontId="17" fillId="0" borderId="0" applyFill="0" applyBorder="0" applyProtection="0">
      <alignment horizontal="right"/>
    </xf>
    <xf numFmtId="0" fontId="44" fillId="0" borderId="0">
      <alignment/>
      <protection/>
    </xf>
    <xf numFmtId="0" fontId="63" fillId="2" borderId="1" applyNumberFormat="0" applyAlignment="0" applyProtection="0"/>
    <xf numFmtId="0" fontId="69" fillId="0" borderId="0">
      <alignment/>
      <protection/>
    </xf>
    <xf numFmtId="0" fontId="19" fillId="11" borderId="0" applyNumberFormat="0" applyBorder="0" applyAlignment="0" applyProtection="0"/>
    <xf numFmtId="192" fontId="71" fillId="0" borderId="0" applyFill="0" applyBorder="0" applyProtection="0">
      <alignment horizontal="center"/>
    </xf>
    <xf numFmtId="14" fontId="52" fillId="0" borderId="0">
      <alignment horizontal="center" wrapText="1"/>
      <protection locked="0"/>
    </xf>
    <xf numFmtId="193" fontId="72" fillId="0" borderId="0" applyFill="0" applyBorder="0" applyProtection="0">
      <alignment horizontal="right"/>
    </xf>
    <xf numFmtId="187" fontId="17" fillId="0" borderId="0" applyFill="0" applyBorder="0" applyProtection="0">
      <alignment horizontal="right"/>
    </xf>
    <xf numFmtId="194" fontId="17" fillId="0" borderId="0" applyFill="0" applyBorder="0" applyProtection="0">
      <alignment horizontal="right"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0">
      <alignment/>
      <protection/>
    </xf>
    <xf numFmtId="0" fontId="0" fillId="10" borderId="0" applyNumberFormat="0" applyBorder="0" applyAlignment="0" applyProtection="0"/>
    <xf numFmtId="0" fontId="34" fillId="6" borderId="1" applyNumberFormat="0" applyAlignment="0" applyProtection="0"/>
    <xf numFmtId="0" fontId="0" fillId="1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23" fillId="5" borderId="0" applyNumberFormat="0" applyBorder="0" applyAlignment="0" applyProtection="0"/>
    <xf numFmtId="41" fontId="20" fillId="0" borderId="0" applyFont="0" applyFill="0" applyBorder="0" applyAlignment="0" applyProtection="0"/>
    <xf numFmtId="0" fontId="18" fillId="0" borderId="0">
      <alignment/>
      <protection/>
    </xf>
    <xf numFmtId="41" fontId="20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12" borderId="0" applyNumberFormat="0" applyBorder="0" applyAlignment="0" applyProtection="0"/>
    <xf numFmtId="43" fontId="20" fillId="0" borderId="0" applyFont="0" applyFill="0" applyBorder="0" applyAlignment="0" applyProtection="0"/>
    <xf numFmtId="0" fontId="40" fillId="7" borderId="0" applyNumberFormat="0" applyBorder="0" applyAlignment="0" applyProtection="0"/>
    <xf numFmtId="0" fontId="16" fillId="33" borderId="0" applyNumberFormat="0" applyBorder="0" applyAlignment="0" applyProtection="0"/>
    <xf numFmtId="0" fontId="0" fillId="2" borderId="0" applyNumberFormat="0" applyBorder="0" applyAlignment="0" applyProtection="0"/>
    <xf numFmtId="41" fontId="20" fillId="0" borderId="0" applyFont="0" applyFill="0" applyBorder="0" applyAlignment="0" applyProtection="0"/>
    <xf numFmtId="0" fontId="18" fillId="0" borderId="0">
      <alignment/>
      <protection/>
    </xf>
    <xf numFmtId="0" fontId="11" fillId="4" borderId="2" applyNumberFormat="0" applyFont="0" applyAlignment="0" applyProtection="0"/>
    <xf numFmtId="0" fontId="0" fillId="2" borderId="0" applyNumberFormat="0" applyBorder="0" applyAlignment="0" applyProtection="0"/>
    <xf numFmtId="0" fontId="18" fillId="0" borderId="0">
      <alignment/>
      <protection/>
    </xf>
    <xf numFmtId="0" fontId="11" fillId="4" borderId="2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Border="0" applyAlignment="0" applyProtection="0"/>
    <xf numFmtId="0" fontId="0" fillId="4" borderId="2" applyNumberFormat="0" applyFont="0" applyAlignment="0" applyProtection="0"/>
    <xf numFmtId="0" fontId="39" fillId="0" borderId="9" applyNumberFormat="0" applyFill="0" applyAlignment="0" applyProtection="0"/>
    <xf numFmtId="0" fontId="0" fillId="6" borderId="0" applyNumberFormat="0" applyBorder="0" applyAlignment="0" applyProtection="0"/>
    <xf numFmtId="0" fontId="39" fillId="0" borderId="9" applyNumberFormat="0" applyFill="0" applyAlignment="0" applyProtection="0"/>
    <xf numFmtId="0" fontId="20" fillId="0" borderId="0">
      <alignment/>
      <protection/>
    </xf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91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/>
      <protection/>
    </xf>
    <xf numFmtId="0" fontId="0" fillId="20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0" fillId="20" borderId="0" applyNumberFormat="0" applyBorder="0" applyAlignment="0" applyProtection="0"/>
    <xf numFmtId="43" fontId="20" fillId="0" borderId="0" applyFont="0" applyFill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34" fillId="6" borderId="1" applyNumberFormat="0" applyAlignment="0" applyProtection="0"/>
    <xf numFmtId="0" fontId="0" fillId="19" borderId="0" applyNumberFormat="0" applyBorder="0" applyAlignment="0" applyProtection="0"/>
    <xf numFmtId="43" fontId="2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16" borderId="0" applyNumberFormat="0" applyBorder="0" applyAlignment="0" applyProtection="0"/>
    <xf numFmtId="0" fontId="0" fillId="22" borderId="0" applyNumberFormat="0" applyBorder="0" applyAlignment="0" applyProtection="0"/>
    <xf numFmtId="0" fontId="23" fillId="5" borderId="0" applyNumberFormat="0" applyBorder="0" applyAlignment="0" applyProtection="0"/>
    <xf numFmtId="0" fontId="0" fillId="19" borderId="0" applyNumberFormat="0" applyBorder="0" applyAlignment="0" applyProtection="0"/>
    <xf numFmtId="0" fontId="34" fillId="6" borderId="1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196" fontId="21" fillId="0" borderId="0" applyFont="0" applyFill="0" applyBorder="0" applyAlignment="0" applyProtection="0"/>
    <xf numFmtId="0" fontId="91" fillId="0" borderId="0">
      <alignment vertical="center"/>
      <protection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39" fontId="20" fillId="0" borderId="0">
      <alignment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70" fillId="0" borderId="0">
      <alignment horizontal="left"/>
      <protection/>
    </xf>
    <xf numFmtId="0" fontId="0" fillId="13" borderId="0" applyNumberFormat="0" applyBorder="0" applyAlignment="0" applyProtection="0"/>
    <xf numFmtId="197" fontId="73" fillId="0" borderId="0" applyFont="0" applyFill="0" applyBorder="0" applyAlignment="0" applyProtection="0"/>
    <xf numFmtId="0" fontId="91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1" fillId="0" borderId="0">
      <alignment vertical="center"/>
      <protection/>
    </xf>
    <xf numFmtId="0" fontId="0" fillId="13" borderId="0" applyNumberFormat="0" applyBorder="0" applyAlignment="0" applyProtection="0"/>
    <xf numFmtId="0" fontId="91" fillId="0" borderId="0">
      <alignment vertical="center"/>
      <protection/>
    </xf>
    <xf numFmtId="0" fontId="0" fillId="13" borderId="0" applyNumberFormat="0" applyBorder="0" applyAlignment="0" applyProtection="0"/>
    <xf numFmtId="0" fontId="4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39" fontId="2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1" fillId="24" borderId="0" applyNumberFormat="0" applyBorder="0" applyAlignment="0" applyProtection="0"/>
    <xf numFmtId="0" fontId="0" fillId="5" borderId="0" applyNumberFormat="0" applyBorder="0" applyAlignment="0" applyProtection="0"/>
    <xf numFmtId="0" fontId="91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6" fillId="28" borderId="0" applyNumberFormat="0" applyBorder="0" applyAlignment="0" applyProtection="0"/>
    <xf numFmtId="0" fontId="0" fillId="5" borderId="0" applyNumberFormat="0" applyBorder="0" applyAlignment="0" applyProtection="0"/>
    <xf numFmtId="0" fontId="16" fillId="28" borderId="0" applyNumberFormat="0" applyBorder="0" applyAlignment="0" applyProtection="0"/>
    <xf numFmtId="0" fontId="0" fillId="5" borderId="0" applyNumberFormat="0" applyBorder="0" applyAlignment="0" applyProtection="0"/>
    <xf numFmtId="0" fontId="16" fillId="28" borderId="0" applyNumberFormat="0" applyBorder="0" applyAlignment="0" applyProtection="0"/>
    <xf numFmtId="0" fontId="40" fillId="7" borderId="0" applyNumberFormat="0" applyBorder="0" applyAlignment="0" applyProtection="0"/>
    <xf numFmtId="0" fontId="0" fillId="5" borderId="0" applyNumberFormat="0" applyBorder="0" applyAlignment="0" applyProtection="0"/>
    <xf numFmtId="41" fontId="20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5" borderId="0" applyNumberFormat="0" applyBorder="0" applyAlignment="0" applyProtection="0"/>
    <xf numFmtId="43" fontId="20" fillId="0" borderId="0" applyFont="0" applyFill="0" applyBorder="0" applyAlignment="0" applyProtection="0"/>
    <xf numFmtId="0" fontId="19" fillId="11" borderId="0" applyNumberFormat="0" applyBorder="0" applyAlignment="0" applyProtection="0"/>
    <xf numFmtId="0" fontId="20" fillId="0" borderId="0">
      <alignment/>
      <protection/>
    </xf>
    <xf numFmtId="0" fontId="0" fillId="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11" borderId="0" applyNumberFormat="0" applyBorder="0" applyAlignment="0" applyProtection="0"/>
    <xf numFmtId="10" fontId="54" fillId="10" borderId="14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28" borderId="0" applyNumberFormat="0" applyBorder="0" applyAlignment="0" applyProtection="0"/>
    <xf numFmtId="0" fontId="0" fillId="4" borderId="0" applyNumberFormat="0" applyBorder="0" applyAlignment="0" applyProtection="0"/>
    <xf numFmtId="43" fontId="20" fillId="0" borderId="0" applyFont="0" applyFill="0" applyBorder="0" applyAlignment="0" applyProtection="0"/>
    <xf numFmtId="0" fontId="16" fillId="28" borderId="0" applyNumberFormat="0" applyBorder="0" applyAlignment="0" applyProtection="0"/>
    <xf numFmtId="43" fontId="20" fillId="0" borderId="0" applyFont="0" applyFill="0" applyBorder="0" applyAlignment="0" applyProtection="0"/>
    <xf numFmtId="0" fontId="0" fillId="4" borderId="0" applyNumberFormat="0" applyBorder="0" applyAlignment="0" applyProtection="0"/>
    <xf numFmtId="198" fontId="20" fillId="0" borderId="0" applyFont="0" applyFill="0" applyBorder="0" applyAlignment="0" applyProtection="0"/>
    <xf numFmtId="0" fontId="16" fillId="28" borderId="0" applyNumberFormat="0" applyBorder="0" applyAlignment="0" applyProtection="0"/>
    <xf numFmtId="0" fontId="0" fillId="13" borderId="0" applyNumberFormat="0" applyBorder="0" applyAlignment="0" applyProtection="0"/>
    <xf numFmtId="43" fontId="20" fillId="0" borderId="0" applyFont="0" applyFill="0" applyBorder="0" applyAlignment="0" applyProtection="0"/>
    <xf numFmtId="0" fontId="16" fillId="28" borderId="0" applyNumberFormat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2" fillId="7" borderId="0" applyNumberFormat="0" applyBorder="0" applyAlignment="0" applyProtection="0"/>
    <xf numFmtId="0" fontId="0" fillId="14" borderId="0" applyNumberFormat="0" applyBorder="0" applyAlignment="0" applyProtection="0"/>
    <xf numFmtId="0" fontId="91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199" fontId="20" fillId="0" borderId="0" applyFont="0" applyFill="0" applyBorder="0" applyAlignment="0" applyProtection="0"/>
    <xf numFmtId="0" fontId="0" fillId="20" borderId="0" applyNumberFormat="0" applyBorder="0" applyAlignment="0" applyProtection="0"/>
    <xf numFmtId="0" fontId="64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2" fillId="7" borderId="0" applyNumberFormat="0" applyBorder="0" applyAlignment="0" applyProtection="0"/>
    <xf numFmtId="0" fontId="55" fillId="0" borderId="16">
      <alignment/>
      <protection/>
    </xf>
    <xf numFmtId="0" fontId="20" fillId="0" borderId="0">
      <alignment/>
      <protection/>
    </xf>
    <xf numFmtId="0" fontId="16" fillId="9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0">
      <alignment/>
      <protection/>
    </xf>
    <xf numFmtId="0" fontId="24" fillId="2" borderId="1" applyNumberFormat="0" applyAlignment="0" applyProtection="0"/>
    <xf numFmtId="0" fontId="16" fillId="9" borderId="0" applyNumberFormat="0" applyBorder="0" applyAlignment="0" applyProtection="0"/>
    <xf numFmtId="0" fontId="0" fillId="14" borderId="0" applyNumberFormat="0" applyBorder="0" applyAlignment="0" applyProtection="0"/>
    <xf numFmtId="0" fontId="20" fillId="4" borderId="2" applyNumberFormat="0" applyFont="0" applyAlignment="0" applyProtection="0"/>
    <xf numFmtId="0" fontId="19" fillId="13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0">
      <alignment/>
      <protection/>
    </xf>
    <xf numFmtId="0" fontId="19" fillId="11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0">
      <alignment/>
      <protection/>
    </xf>
    <xf numFmtId="0" fontId="11" fillId="4" borderId="2" applyNumberFormat="0" applyFont="0" applyAlignment="0" applyProtection="0"/>
    <xf numFmtId="0" fontId="91" fillId="2" borderId="1" applyNumberFormat="0" applyAlignment="0" applyProtection="0"/>
    <xf numFmtId="0" fontId="19" fillId="13" borderId="0" applyNumberFormat="0" applyBorder="0" applyAlignment="0" applyProtection="0"/>
    <xf numFmtId="0" fontId="75" fillId="19" borderId="0" applyNumberFormat="0" applyFont="0" applyBorder="0" applyAlignment="0" applyProtection="0"/>
    <xf numFmtId="43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20" fillId="0" borderId="0">
      <alignment/>
      <protection/>
    </xf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16" fillId="9" borderId="0" applyNumberFormat="0" applyBorder="0" applyAlignment="0" applyProtection="0"/>
    <xf numFmtId="0" fontId="0" fillId="20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40" fontId="57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43" fontId="2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182" fontId="20" fillId="0" borderId="0" applyFont="0" applyFill="0" applyBorder="0" applyAlignment="0" applyProtection="0"/>
    <xf numFmtId="0" fontId="0" fillId="6" borderId="0" applyNumberFormat="0" applyBorder="0" applyAlignment="0" applyProtection="0"/>
    <xf numFmtId="0" fontId="9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0" applyNumberFormat="0" applyBorder="0" applyAlignment="0" applyProtection="0"/>
    <xf numFmtId="9" fontId="92" fillId="0" borderId="0" applyFont="0" applyFill="0" applyBorder="0" applyAlignment="0" applyProtection="0"/>
    <xf numFmtId="0" fontId="0" fillId="13" borderId="0" applyNumberFormat="0" applyBorder="0" applyAlignment="0" applyProtection="0"/>
    <xf numFmtId="0" fontId="16" fillId="8" borderId="0" applyNumberFormat="0" applyBorder="0" applyAlignment="0" applyProtection="0"/>
    <xf numFmtId="0" fontId="0" fillId="16" borderId="0" applyNumberFormat="0" applyBorder="0" applyAlignment="0" applyProtection="0"/>
    <xf numFmtId="0" fontId="16" fillId="8" borderId="0" applyNumberFormat="0" applyBorder="0" applyAlignment="0" applyProtection="0"/>
    <xf numFmtId="43" fontId="20" fillId="0" borderId="0" applyFont="0" applyFill="0" applyBorder="0" applyAlignment="0" applyProtection="0"/>
    <xf numFmtId="0" fontId="42" fillId="7" borderId="0" applyNumberFormat="0" applyBorder="0" applyAlignment="0" applyProtection="0"/>
    <xf numFmtId="0" fontId="16" fillId="30" borderId="0" applyNumberFormat="0" applyBorder="0" applyAlignment="0" applyProtection="0"/>
    <xf numFmtId="0" fontId="0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91" fillId="0" borderId="17" applyNumberFormat="0" applyFill="0" applyAlignment="0" applyProtection="0"/>
    <xf numFmtId="0" fontId="19" fillId="3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43" fontId="20" fillId="0" borderId="0" applyFont="0" applyFill="0" applyBorder="0" applyAlignment="0" applyProtection="0"/>
    <xf numFmtId="0" fontId="0" fillId="16" borderId="0" applyNumberFormat="0" applyBorder="0" applyAlignment="0" applyProtection="0"/>
    <xf numFmtId="0" fontId="42" fillId="7" borderId="0" applyNumberFormat="0" applyBorder="0" applyAlignment="0" applyProtection="0"/>
    <xf numFmtId="0" fontId="23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16" borderId="0" applyNumberFormat="0" applyBorder="0" applyAlignment="0" applyProtection="0"/>
    <xf numFmtId="0" fontId="18" fillId="0" borderId="0">
      <alignment/>
      <protection/>
    </xf>
    <xf numFmtId="0" fontId="42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0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30" borderId="0" applyNumberFormat="0" applyBorder="0" applyAlignment="0" applyProtection="0"/>
    <xf numFmtId="0" fontId="0" fillId="16" borderId="0" applyNumberFormat="0" applyBorder="0" applyAlignment="0" applyProtection="0"/>
    <xf numFmtId="0" fontId="16" fillId="8" borderId="0" applyNumberFormat="0" applyBorder="0" applyAlignment="0" applyProtection="0"/>
    <xf numFmtId="43" fontId="20" fillId="0" borderId="0" applyFont="0" applyFill="0" applyBorder="0" applyAlignment="0" applyProtection="0"/>
    <xf numFmtId="0" fontId="0" fillId="1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43" fontId="20" fillId="0" borderId="0" applyFont="0" applyFill="0" applyBorder="0" applyAlignment="0" applyProtection="0"/>
    <xf numFmtId="0" fontId="34" fillId="10" borderId="1" applyNumberFormat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3" fillId="5" borderId="0" applyNumberFormat="0" applyBorder="0" applyAlignment="0" applyProtection="0"/>
    <xf numFmtId="0" fontId="91" fillId="3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0" fillId="14" borderId="0" applyNumberFormat="0" applyBorder="0" applyAlignment="0" applyProtection="0"/>
    <xf numFmtId="43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91" fillId="3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6" fillId="27" borderId="0" applyNumberFormat="0" applyBorder="0" applyAlignment="0" applyProtection="0"/>
    <xf numFmtId="9" fontId="9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37" fontId="78" fillId="0" borderId="0">
      <alignment/>
      <protection/>
    </xf>
    <xf numFmtId="0" fontId="20" fillId="4" borderId="2" applyNumberFormat="0" applyFont="0" applyAlignment="0" applyProtection="0"/>
    <xf numFmtId="0" fontId="0" fillId="22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2" borderId="0" applyNumberFormat="0" applyBorder="0" applyAlignment="0" applyProtection="0"/>
    <xf numFmtId="43" fontId="20" fillId="0" borderId="0" applyFont="0" applyFill="0" applyBorder="0" applyAlignment="0" applyProtection="0"/>
    <xf numFmtId="0" fontId="19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9" fillId="6" borderId="0" applyNumberFormat="0" applyBorder="0" applyAlignment="0" applyProtection="0"/>
    <xf numFmtId="0" fontId="91" fillId="0" borderId="0">
      <alignment vertical="center"/>
      <protection/>
    </xf>
    <xf numFmtId="0" fontId="0" fillId="0" borderId="0">
      <alignment vertical="center"/>
      <protection/>
    </xf>
    <xf numFmtId="177" fontId="20" fillId="29" borderId="0">
      <alignment/>
      <protection/>
    </xf>
    <xf numFmtId="43" fontId="20" fillId="0" borderId="0" applyFont="0" applyFill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33" borderId="0" applyNumberFormat="0" applyBorder="0" applyAlignment="0" applyProtection="0"/>
    <xf numFmtId="0" fontId="0" fillId="2" borderId="0" applyNumberFormat="0" applyBorder="0" applyAlignment="0" applyProtection="0"/>
    <xf numFmtId="0" fontId="16" fillId="23" borderId="0" applyNumberFormat="0" applyBorder="0" applyAlignment="0" applyProtection="0"/>
    <xf numFmtId="0" fontId="21" fillId="0" borderId="0">
      <alignment/>
      <protection locked="0"/>
    </xf>
    <xf numFmtId="0" fontId="49" fillId="5" borderId="0" applyNumberFormat="0" applyBorder="0" applyAlignment="0" applyProtection="0"/>
    <xf numFmtId="39" fontId="20" fillId="0" borderId="0">
      <alignment/>
      <protection/>
    </xf>
    <xf numFmtId="43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33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>
      <alignment/>
      <protection/>
    </xf>
    <xf numFmtId="0" fontId="16" fillId="23" borderId="0" applyNumberFormat="0" applyBorder="0" applyAlignment="0" applyProtection="0"/>
    <xf numFmtId="43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0" borderId="0">
      <alignment/>
      <protection/>
    </xf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0" fillId="0" borderId="0">
      <alignment/>
      <protection/>
    </xf>
    <xf numFmtId="0" fontId="19" fillId="9" borderId="0" applyNumberFormat="0" applyBorder="0" applyAlignment="0" applyProtection="0"/>
    <xf numFmtId="0" fontId="0" fillId="4" borderId="2" applyNumberFormat="0" applyFont="0" applyAlignment="0" applyProtection="0"/>
    <xf numFmtId="0" fontId="18" fillId="0" borderId="0">
      <alignment/>
      <protection/>
    </xf>
    <xf numFmtId="0" fontId="0" fillId="6" borderId="0" applyNumberFormat="0" applyBorder="0" applyAlignment="0" applyProtection="0"/>
    <xf numFmtId="0" fontId="20" fillId="0" borderId="0">
      <alignment/>
      <protection/>
    </xf>
    <xf numFmtId="0" fontId="0" fillId="4" borderId="2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20" fillId="0" borderId="0" applyFont="0" applyFill="0" applyBorder="0" applyAlignment="0" applyProtection="0"/>
    <xf numFmtId="0" fontId="0" fillId="22" borderId="0" applyNumberFormat="0" applyBorder="0" applyAlignment="0" applyProtection="0"/>
    <xf numFmtId="0" fontId="20" fillId="0" borderId="0">
      <alignment vertical="center"/>
      <protection/>
    </xf>
    <xf numFmtId="0" fontId="19" fillId="9" borderId="0" applyNumberFormat="0" applyBorder="0" applyAlignment="0" applyProtection="0"/>
    <xf numFmtId="43" fontId="20" fillId="0" borderId="0" applyFont="0" applyFill="0" applyBorder="0" applyAlignment="0" applyProtection="0"/>
    <xf numFmtId="0" fontId="0" fillId="22" borderId="0" applyNumberFormat="0" applyBorder="0" applyAlignment="0" applyProtection="0"/>
    <xf numFmtId="0" fontId="20" fillId="0" borderId="0">
      <alignment vertical="center"/>
      <protection/>
    </xf>
    <xf numFmtId="0" fontId="0" fillId="22" borderId="0" applyNumberFormat="0" applyBorder="0" applyAlignment="0" applyProtection="0"/>
    <xf numFmtId="43" fontId="20" fillId="0" borderId="0" applyFont="0" applyFill="0" applyBorder="0" applyAlignment="0" applyProtection="0"/>
    <xf numFmtId="0" fontId="0" fillId="22" borderId="0" applyNumberFormat="0" applyBorder="0" applyAlignment="0" applyProtection="0"/>
    <xf numFmtId="0" fontId="20" fillId="0" borderId="0">
      <alignment/>
      <protection/>
    </xf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9" fillId="0" borderId="0">
      <alignment/>
      <protection/>
    </xf>
    <xf numFmtId="41" fontId="2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2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3" fontId="20" fillId="0" borderId="0" applyFont="0" applyFill="0" applyBorder="0" applyAlignment="0" applyProtection="0"/>
    <xf numFmtId="0" fontId="0" fillId="13" borderId="0" applyNumberFormat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43" fontId="20" fillId="0" borderId="0" applyFont="0" applyFill="0" applyBorder="0" applyAlignment="0" applyProtection="0"/>
    <xf numFmtId="0" fontId="0" fillId="8" borderId="0" applyNumberFormat="0" applyBorder="0" applyAlignment="0" applyProtection="0"/>
    <xf numFmtId="43" fontId="2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43" fontId="20" fillId="0" borderId="0" applyFont="0" applyFill="0" applyBorder="0" applyAlignment="0" applyProtection="0"/>
    <xf numFmtId="0" fontId="0" fillId="8" borderId="0" applyNumberFormat="0" applyBorder="0" applyAlignment="0" applyProtection="0"/>
    <xf numFmtId="43" fontId="20" fillId="0" borderId="0" applyFont="0" applyFill="0" applyBorder="0" applyAlignment="0" applyProtection="0"/>
    <xf numFmtId="0" fontId="0" fillId="8" borderId="0" applyNumberFormat="0" applyBorder="0" applyAlignment="0" applyProtection="0"/>
    <xf numFmtId="43" fontId="2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14" borderId="0" applyNumberFormat="0" applyBorder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43" fontId="20" fillId="0" borderId="0" applyFont="0" applyFill="0" applyBorder="0" applyAlignment="0" applyProtection="0"/>
    <xf numFmtId="0" fontId="19" fillId="11" borderId="0" applyNumberFormat="0" applyBorder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14" borderId="0" applyNumberFormat="0" applyBorder="0" applyAlignment="0" applyProtection="0"/>
    <xf numFmtId="41" fontId="20" fillId="0" borderId="0" applyFont="0" applyFill="0" applyBorder="0" applyAlignment="0" applyProtection="0"/>
    <xf numFmtId="0" fontId="0" fillId="14" borderId="0" applyNumberFormat="0" applyBorder="0" applyAlignment="0" applyProtection="0"/>
    <xf numFmtId="41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63" fillId="2" borderId="1" applyNumberFormat="0" applyAlignment="0" applyProtection="0"/>
    <xf numFmtId="0" fontId="2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20" fillId="0" borderId="0" applyFont="0" applyFill="0" applyBorder="0" applyAlignment="0" applyProtection="0"/>
    <xf numFmtId="0" fontId="9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22" borderId="0" applyNumberFormat="0" applyBorder="0" applyAlignment="0" applyProtection="0"/>
    <xf numFmtId="43" fontId="20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22" borderId="0" applyNumberFormat="0" applyBorder="0" applyAlignment="0" applyProtection="0"/>
    <xf numFmtId="0" fontId="19" fillId="11" borderId="0" applyNumberFormat="0" applyBorder="0" applyAlignment="0" applyProtection="0"/>
    <xf numFmtId="0" fontId="76" fillId="25" borderId="0" applyNumberFormat="0">
      <alignment/>
      <protection/>
    </xf>
    <xf numFmtId="0" fontId="19" fillId="25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0" fontId="23" fillId="5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0" fillId="4" borderId="2" applyNumberFormat="0" applyFont="0" applyAlignment="0" applyProtection="0"/>
    <xf numFmtId="0" fontId="0" fillId="22" borderId="0" applyNumberFormat="0" applyBorder="0" applyAlignment="0" applyProtection="0"/>
    <xf numFmtId="0" fontId="20" fillId="4" borderId="2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43" fontId="20" fillId="0" borderId="0" applyFont="0" applyFill="0" applyBorder="0" applyAlignment="0" applyProtection="0"/>
    <xf numFmtId="0" fontId="58" fillId="0" borderId="13" applyNumberFormat="0" applyFill="0" applyAlignment="0" applyProtection="0"/>
    <xf numFmtId="0" fontId="19" fillId="11" borderId="0" applyNumberFormat="0" applyBorder="0" applyAlignment="0" applyProtection="0"/>
    <xf numFmtId="43" fontId="20" fillId="0" borderId="0" applyFont="0" applyFill="0" applyBorder="0" applyAlignment="0" applyProtection="0"/>
    <xf numFmtId="0" fontId="19" fillId="11" borderId="0" applyNumberFormat="0" applyBorder="0" applyAlignment="0" applyProtection="0"/>
    <xf numFmtId="0" fontId="20" fillId="0" borderId="0">
      <alignment/>
      <protection/>
    </xf>
    <xf numFmtId="0" fontId="0" fillId="11" borderId="0" applyNumberFormat="0" applyBorder="0" applyAlignment="0" applyProtection="0"/>
    <xf numFmtId="0" fontId="58" fillId="0" borderId="13" applyNumberFormat="0" applyFill="0" applyAlignment="0" applyProtection="0"/>
    <xf numFmtId="0" fontId="20" fillId="0" borderId="0">
      <alignment/>
      <protection/>
    </xf>
    <xf numFmtId="0" fontId="19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1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0" fillId="0" borderId="18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2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4" fillId="2" borderId="1" applyNumberFormat="0" applyAlignment="0" applyProtection="0"/>
    <xf numFmtId="0" fontId="16" fillId="11" borderId="0" applyNumberFormat="0" applyBorder="0" applyAlignment="0" applyProtection="0"/>
    <xf numFmtId="41" fontId="20" fillId="0" borderId="0" applyFont="0" applyFill="0" applyBorder="0" applyAlignment="0" applyProtection="0"/>
    <xf numFmtId="0" fontId="1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43" fontId="20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43" fontId="20" fillId="0" borderId="0" applyFont="0" applyFill="0" applyBorder="0" applyAlignment="0" applyProtection="0"/>
    <xf numFmtId="0" fontId="19" fillId="2" borderId="0" applyNumberFormat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2" borderId="0" applyNumberFormat="0" applyBorder="0" applyAlignment="0" applyProtection="0"/>
    <xf numFmtId="0" fontId="11" fillId="0" borderId="0" applyFill="0" applyBorder="0" applyAlignment="0">
      <protection/>
    </xf>
    <xf numFmtId="0" fontId="19" fillId="2" borderId="0" applyNumberFormat="0" applyBorder="0" applyAlignment="0" applyProtection="0"/>
    <xf numFmtId="0" fontId="11" fillId="0" borderId="0" applyFill="0" applyBorder="0" applyAlignment="0"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195" fontId="20" fillId="0" borderId="0" applyFont="0" applyFill="0" applyBorder="0" applyAlignment="0" applyProtection="0"/>
    <xf numFmtId="0" fontId="11" fillId="0" borderId="0">
      <alignment/>
      <protection/>
    </xf>
    <xf numFmtId="0" fontId="49" fillId="5" borderId="0" applyNumberFormat="0" applyBorder="0" applyAlignment="0" applyProtection="0"/>
    <xf numFmtId="0" fontId="0" fillId="2" borderId="0" applyNumberFormat="0" applyBorder="0" applyAlignment="0" applyProtection="0"/>
    <xf numFmtId="0" fontId="52" fillId="0" borderId="0">
      <alignment horizontal="center" wrapText="1"/>
      <protection locked="0"/>
    </xf>
    <xf numFmtId="0" fontId="23" fillId="5" borderId="0" applyNumberFormat="0" applyBorder="0" applyAlignment="0" applyProtection="0"/>
    <xf numFmtId="0" fontId="67" fillId="0" borderId="0">
      <alignment/>
      <protection/>
    </xf>
    <xf numFmtId="186" fontId="18" fillId="0" borderId="0" applyFill="0" applyBorder="0" applyAlignment="0">
      <protection/>
    </xf>
    <xf numFmtId="43" fontId="20" fillId="0" borderId="0" applyFont="0" applyFill="0" applyBorder="0" applyAlignment="0" applyProtection="0"/>
    <xf numFmtId="0" fontId="75" fillId="0" borderId="0" applyFill="0" applyBorder="0">
      <alignment horizontal="right"/>
      <protection/>
    </xf>
    <xf numFmtId="0" fontId="18" fillId="0" borderId="0" applyFill="0" applyBorder="0">
      <alignment horizontal="right"/>
      <protection/>
    </xf>
    <xf numFmtId="0" fontId="55" fillId="0" borderId="16">
      <alignment/>
      <protection/>
    </xf>
    <xf numFmtId="43" fontId="20" fillId="0" borderId="0" applyFont="0" applyFill="0" applyBorder="0" applyAlignment="0" applyProtection="0"/>
    <xf numFmtId="0" fontId="68" fillId="0" borderId="19">
      <alignment horizontal="center"/>
      <protection/>
    </xf>
    <xf numFmtId="0" fontId="80" fillId="0" borderId="20" applyNumberFormat="0" applyFill="0" applyAlignment="0" applyProtection="0"/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0" fontId="10" fillId="0" borderId="15" applyNumberFormat="0" applyFill="0" applyAlignment="0" applyProtection="0"/>
    <xf numFmtId="184" fontId="21" fillId="0" borderId="0">
      <alignment/>
      <protection/>
    </xf>
    <xf numFmtId="0" fontId="10" fillId="0" borderId="17" applyNumberFormat="0" applyFill="0" applyAlignment="0" applyProtection="0"/>
    <xf numFmtId="184" fontId="21" fillId="0" borderId="0">
      <alignment/>
      <protection/>
    </xf>
    <xf numFmtId="0" fontId="66" fillId="0" borderId="12" applyNumberFormat="0" applyFill="0" applyAlignment="0" applyProtection="0"/>
    <xf numFmtId="0" fontId="10" fillId="0" borderId="15" applyNumberFormat="0" applyFill="0" applyAlignment="0" applyProtection="0"/>
    <xf numFmtId="184" fontId="21" fillId="0" borderId="0">
      <alignment/>
      <protection/>
    </xf>
    <xf numFmtId="0" fontId="10" fillId="0" borderId="15" applyNumberFormat="0" applyFill="0" applyAlignment="0" applyProtection="0"/>
    <xf numFmtId="184" fontId="21" fillId="0" borderId="0">
      <alignment/>
      <protection/>
    </xf>
    <xf numFmtId="0" fontId="42" fillId="7" borderId="0" applyNumberFormat="0" applyBorder="0" applyAlignment="0" applyProtection="0"/>
    <xf numFmtId="0" fontId="20" fillId="0" borderId="0">
      <alignment/>
      <protection/>
    </xf>
    <xf numFmtId="41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7" fillId="0" borderId="0">
      <alignment/>
      <protection/>
    </xf>
    <xf numFmtId="0" fontId="50" fillId="0" borderId="0" applyNumberFormat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200" fontId="73" fillId="0" borderId="0" applyFont="0" applyFill="0" applyBorder="0" applyAlignment="0" applyProtection="0"/>
    <xf numFmtId="15" fontId="51" fillId="0" borderId="0">
      <alignment/>
      <protection/>
    </xf>
    <xf numFmtId="190" fontId="17" fillId="0" borderId="0" applyFont="0" applyFill="0" applyBorder="0" applyAlignment="0" applyProtection="0"/>
    <xf numFmtId="201" fontId="43" fillId="0" borderId="0">
      <alignment horizontal="right"/>
      <protection/>
    </xf>
    <xf numFmtId="0" fontId="18" fillId="0" borderId="0">
      <alignment/>
      <protection/>
    </xf>
    <xf numFmtId="0" fontId="64" fillId="5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1" fillId="6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6" fillId="1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38" fontId="54" fillId="6" borderId="0" applyBorder="0" applyAlignment="0" applyProtection="0"/>
    <xf numFmtId="0" fontId="0" fillId="7" borderId="0" applyNumberFormat="0" applyBorder="0" applyAlignment="0" applyProtection="0"/>
    <xf numFmtId="0" fontId="16" fillId="11" borderId="0" applyNumberFormat="0" applyBorder="0" applyAlignment="0" applyProtection="0"/>
    <xf numFmtId="0" fontId="62" fillId="0" borderId="21" applyNumberFormat="0" applyAlignment="0" applyProtection="0"/>
    <xf numFmtId="0" fontId="16" fillId="11" borderId="0" applyNumberFormat="0" applyBorder="0" applyAlignment="0" applyProtection="0"/>
    <xf numFmtId="0" fontId="62" fillId="0" borderId="22">
      <alignment horizontal="left" vertical="center"/>
      <protection/>
    </xf>
    <xf numFmtId="0" fontId="19" fillId="3" borderId="0" applyNumberFormat="0" applyBorder="0" applyAlignment="0" applyProtection="0"/>
    <xf numFmtId="0" fontId="44" fillId="0" borderId="0">
      <alignment/>
      <protection/>
    </xf>
    <xf numFmtId="43" fontId="20" fillId="0" borderId="0" applyFont="0" applyFill="0" applyBorder="0" applyAlignment="0" applyProtection="0"/>
    <xf numFmtId="177" fontId="20" fillId="29" borderId="0">
      <alignment/>
      <protection/>
    </xf>
    <xf numFmtId="43" fontId="20" fillId="0" borderId="0" applyFont="0" applyFill="0" applyBorder="0" applyAlignment="0" applyProtection="0"/>
    <xf numFmtId="177" fontId="20" fillId="29" borderId="0">
      <alignment/>
      <protection/>
    </xf>
    <xf numFmtId="0" fontId="34" fillId="10" borderId="1" applyNumberFormat="0" applyAlignment="0" applyProtection="0"/>
    <xf numFmtId="0" fontId="46" fillId="24" borderId="0" applyNumberFormat="0" applyBorder="0" applyAlignment="0" applyProtection="0"/>
    <xf numFmtId="0" fontId="19" fillId="3" borderId="0" applyNumberFormat="0" applyBorder="0" applyAlignment="0" applyProtection="0"/>
    <xf numFmtId="0" fontId="91" fillId="0" borderId="0">
      <alignment/>
      <protection/>
    </xf>
    <xf numFmtId="0" fontId="20" fillId="0" borderId="0">
      <alignment/>
      <protection/>
    </xf>
    <xf numFmtId="177" fontId="20" fillId="29" borderId="0">
      <alignment/>
      <protection/>
    </xf>
    <xf numFmtId="177" fontId="20" fillId="29" borderId="0">
      <alignment/>
      <protection/>
    </xf>
    <xf numFmtId="38" fontId="77" fillId="0" borderId="0">
      <alignment/>
      <protection/>
    </xf>
    <xf numFmtId="38" fontId="81" fillId="0" borderId="0">
      <alignment/>
      <protection/>
    </xf>
    <xf numFmtId="38" fontId="82" fillId="0" borderId="0">
      <alignment/>
      <protection/>
    </xf>
    <xf numFmtId="38" fontId="75" fillId="0" borderId="0">
      <alignment/>
      <protection/>
    </xf>
    <xf numFmtId="0" fontId="43" fillId="0" borderId="0">
      <alignment/>
      <protection/>
    </xf>
    <xf numFmtId="0" fontId="23" fillId="5" borderId="0" applyNumberFormat="0" applyBorder="0" applyAlignment="0" applyProtection="0"/>
    <xf numFmtId="0" fontId="43" fillId="0" borderId="0">
      <alignment/>
      <protection/>
    </xf>
    <xf numFmtId="0" fontId="18" fillId="0" borderId="0" applyFont="0" applyFill="0">
      <alignment horizontal="fill"/>
      <protection/>
    </xf>
    <xf numFmtId="0" fontId="20" fillId="0" borderId="0">
      <alignment/>
      <protection/>
    </xf>
    <xf numFmtId="177" fontId="20" fillId="17" borderId="0">
      <alignment/>
      <protection/>
    </xf>
    <xf numFmtId="177" fontId="20" fillId="17" borderId="0">
      <alignment/>
      <protection/>
    </xf>
    <xf numFmtId="177" fontId="20" fillId="17" borderId="0">
      <alignment/>
      <protection/>
    </xf>
    <xf numFmtId="177" fontId="20" fillId="17" borderId="0">
      <alignment/>
      <protection/>
    </xf>
    <xf numFmtId="202" fontId="20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54" fillId="6" borderId="14">
      <alignment/>
      <protection/>
    </xf>
    <xf numFmtId="39" fontId="20" fillId="0" borderId="0">
      <alignment/>
      <protection/>
    </xf>
    <xf numFmtId="10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1" fillId="0" borderId="0">
      <alignment vertical="center"/>
      <protection/>
    </xf>
    <xf numFmtId="0" fontId="19" fillId="32" borderId="0" applyNumberFormat="0" applyBorder="0" applyAlignment="0" applyProtection="0"/>
    <xf numFmtId="179" fontId="41" fillId="0" borderId="0">
      <alignment/>
      <protection/>
    </xf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20" fillId="4" borderId="2" applyNumberFormat="0" applyFont="0" applyAlignment="0" applyProtection="0"/>
    <xf numFmtId="0" fontId="84" fillId="0" borderId="14">
      <alignment horizont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84" fillId="0" borderId="0">
      <alignment horizontal="center" vertical="center"/>
      <protection/>
    </xf>
    <xf numFmtId="0" fontId="79" fillId="0" borderId="0" applyNumberFormat="0" applyFill="0">
      <alignment horizontal="left" vertical="center"/>
      <protection/>
    </xf>
    <xf numFmtId="0" fontId="79" fillId="0" borderId="0" applyNumberFormat="0" applyFill="0">
      <alignment horizontal="left" vertical="center"/>
      <protection/>
    </xf>
    <xf numFmtId="0" fontId="55" fillId="0" borderId="0">
      <alignment/>
      <protection/>
    </xf>
    <xf numFmtId="43" fontId="20" fillId="0" borderId="0" applyFont="0" applyFill="0" applyBorder="0" applyAlignment="0" applyProtection="0"/>
    <xf numFmtId="40" fontId="86" fillId="0" borderId="0" applyBorder="0">
      <alignment horizontal="right"/>
      <protection/>
    </xf>
    <xf numFmtId="0" fontId="45" fillId="18" borderId="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7" borderId="0" applyNumberFormat="0" applyBorder="0" applyAlignment="0" applyProtection="0"/>
    <xf numFmtId="0" fontId="33" fillId="0" borderId="3" applyNumberFormat="0" applyFill="0" applyAlignment="0" applyProtection="0"/>
    <xf numFmtId="0" fontId="66" fillId="0" borderId="1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0" fillId="0" borderId="0">
      <alignment vertical="center"/>
      <protection/>
    </xf>
    <xf numFmtId="0" fontId="0" fillId="0" borderId="12" applyNumberFormat="0" applyFill="0" applyAlignment="0" applyProtection="0"/>
    <xf numFmtId="0" fontId="91" fillId="0" borderId="0">
      <alignment vertical="center"/>
      <protection/>
    </xf>
    <xf numFmtId="0" fontId="0" fillId="0" borderId="12" applyNumberFormat="0" applyFill="0" applyAlignment="0" applyProtection="0"/>
    <xf numFmtId="0" fontId="0" fillId="0" borderId="12" applyNumberFormat="0" applyFill="0" applyAlignment="0" applyProtection="0"/>
    <xf numFmtId="0" fontId="0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80" fillId="0" borderId="20" applyNumberFormat="0" applyFill="0" applyAlignment="0" applyProtection="0"/>
    <xf numFmtId="0" fontId="85" fillId="0" borderId="20" applyNumberFormat="0" applyFill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85" fillId="0" borderId="20" applyNumberFormat="0" applyFill="0" applyAlignment="0" applyProtection="0"/>
    <xf numFmtId="0" fontId="80" fillId="0" borderId="20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43" fontId="20" fillId="0" borderId="0" applyFont="0" applyFill="0" applyBorder="0" applyAlignment="0" applyProtection="0"/>
    <xf numFmtId="0" fontId="8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48" fillId="18" borderId="8" applyNumberFormat="0" applyAlignment="0" applyProtection="0"/>
    <xf numFmtId="0" fontId="0" fillId="0" borderId="20" applyNumberFormat="0" applyFill="0" applyAlignment="0" applyProtection="0"/>
    <xf numFmtId="0" fontId="58" fillId="0" borderId="13" applyNumberFormat="0" applyFill="0" applyAlignment="0" applyProtection="0"/>
    <xf numFmtId="0" fontId="87" fillId="0" borderId="18" applyNumberFormat="0" applyFill="0" applyAlignment="0" applyProtection="0"/>
    <xf numFmtId="43" fontId="20" fillId="0" borderId="0" applyFont="0" applyFill="0" applyBorder="0" applyAlignment="0" applyProtection="0"/>
    <xf numFmtId="0" fontId="87" fillId="0" borderId="18" applyNumberFormat="0" applyFill="0" applyAlignment="0" applyProtection="0"/>
    <xf numFmtId="0" fontId="58" fillId="0" borderId="13" applyNumberFormat="0" applyFill="0" applyAlignment="0" applyProtection="0"/>
    <xf numFmtId="43" fontId="20" fillId="0" borderId="0" applyFont="0" applyFill="0" applyBorder="0" applyAlignment="0" applyProtection="0"/>
    <xf numFmtId="0" fontId="58" fillId="0" borderId="13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>
      <alignment vertical="center"/>
      <protection/>
    </xf>
    <xf numFmtId="0" fontId="65" fillId="0" borderId="0" applyNumberFormat="0" applyFill="0" applyBorder="0" applyAlignment="0" applyProtection="0"/>
    <xf numFmtId="0" fontId="44" fillId="0" borderId="0">
      <alignment/>
      <protection/>
    </xf>
    <xf numFmtId="0" fontId="4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7" borderId="0" applyNumberFormat="0" applyBorder="0" applyAlignment="0" applyProtection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57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0" fillId="7" borderId="0" applyNumberFormat="0" applyBorder="0" applyAlignment="0" applyProtection="0"/>
    <xf numFmtId="43" fontId="20" fillId="0" borderId="0" applyFont="0" applyFill="0" applyBorder="0" applyAlignment="0" applyProtection="0"/>
    <xf numFmtId="0" fontId="42" fillId="7" borderId="0" applyNumberFormat="0" applyBorder="0" applyAlignment="0" applyProtection="0"/>
    <xf numFmtId="43" fontId="20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6" fillId="1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3" fillId="5" borderId="0" applyNumberFormat="0" applyBorder="0" applyAlignment="0" applyProtection="0"/>
    <xf numFmtId="0" fontId="42" fillId="7" borderId="0" applyNumberFormat="0" applyBorder="0" applyAlignment="0" applyProtection="0"/>
    <xf numFmtId="0" fontId="23" fillId="5" borderId="0" applyNumberFormat="0" applyBorder="0" applyAlignment="0" applyProtection="0"/>
    <xf numFmtId="0" fontId="42" fillId="7" borderId="0" applyNumberFormat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23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3" fillId="5" borderId="0" applyNumberFormat="0" applyBorder="0" applyAlignment="0" applyProtection="0"/>
    <xf numFmtId="0" fontId="20" fillId="0" borderId="0">
      <alignment/>
      <protection/>
    </xf>
    <xf numFmtId="0" fontId="23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1" fillId="0" borderId="0">
      <alignment vertical="center"/>
      <protection/>
    </xf>
    <xf numFmtId="0" fontId="20" fillId="0" borderId="0">
      <alignment vertical="center"/>
      <protection/>
    </xf>
    <xf numFmtId="0" fontId="91" fillId="0" borderId="0">
      <alignment vertical="center"/>
      <protection/>
    </xf>
    <xf numFmtId="0" fontId="46" fillId="24" borderId="0" applyNumberFormat="0" applyBorder="0" applyAlignment="0" applyProtection="0"/>
    <xf numFmtId="0" fontId="20" fillId="0" borderId="0">
      <alignment/>
      <protection/>
    </xf>
    <xf numFmtId="0" fontId="20" fillId="4" borderId="2" applyNumberFormat="0" applyFont="0" applyAlignment="0" applyProtection="0"/>
    <xf numFmtId="0" fontId="91" fillId="0" borderId="0">
      <alignment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16" fillId="33" borderId="0" applyNumberFormat="0" applyBorder="0" applyAlignment="0" applyProtection="0"/>
    <xf numFmtId="0" fontId="44" fillId="0" borderId="0">
      <alignment/>
      <protection/>
    </xf>
    <xf numFmtId="0" fontId="10" fillId="0" borderId="15" applyNumberFormat="0" applyFill="0" applyAlignment="0" applyProtection="0"/>
    <xf numFmtId="0" fontId="16" fillId="33" borderId="0" applyNumberFormat="0" applyBorder="0" applyAlignment="0" applyProtection="0"/>
    <xf numFmtId="0" fontId="91" fillId="0" borderId="0">
      <alignment vertical="center"/>
      <protection/>
    </xf>
    <xf numFmtId="0" fontId="20" fillId="0" borderId="0">
      <alignment vertical="center"/>
      <protection/>
    </xf>
    <xf numFmtId="0" fontId="91" fillId="0" borderId="0">
      <alignment/>
      <protection/>
    </xf>
    <xf numFmtId="0" fontId="20" fillId="0" borderId="0">
      <alignment/>
      <protection/>
    </xf>
    <xf numFmtId="0" fontId="19" fillId="33" borderId="0" applyNumberFormat="0" applyBorder="0" applyAlignment="0" applyProtection="0"/>
    <xf numFmtId="0" fontId="91" fillId="0" borderId="0">
      <alignment vertical="center"/>
      <protection/>
    </xf>
    <xf numFmtId="0" fontId="91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1" fillId="0" borderId="0">
      <alignment vertical="center"/>
      <protection/>
    </xf>
    <xf numFmtId="0" fontId="20" fillId="0" borderId="0">
      <alignment vertical="center"/>
      <protection/>
    </xf>
    <xf numFmtId="0" fontId="63" fillId="2" borderId="1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2" borderId="1" applyNumberFormat="0" applyAlignment="0" applyProtection="0"/>
    <xf numFmtId="0" fontId="20" fillId="0" borderId="0">
      <alignment vertical="center"/>
      <protection/>
    </xf>
    <xf numFmtId="0" fontId="24" fillId="2" borderId="1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91" fillId="6" borderId="7" applyNumberForma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91" fillId="0" borderId="0">
      <alignment vertical="center"/>
      <protection/>
    </xf>
    <xf numFmtId="0" fontId="91" fillId="10" borderId="1" applyNumberFormat="0" applyAlignment="0" applyProtection="0"/>
    <xf numFmtId="0" fontId="46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0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3" fontId="2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1" fillId="0" borderId="0" applyFill="0" applyBorder="0" applyAlignment="0"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18" borderId="8" applyNumberFormat="0" applyAlignment="0" applyProtection="0"/>
    <xf numFmtId="0" fontId="23" fillId="5" borderId="0" applyNumberFormat="0" applyBorder="0" applyAlignment="0" applyProtection="0"/>
    <xf numFmtId="0" fontId="6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7" fillId="10" borderId="7" applyNumberFormat="0" applyAlignment="0" applyProtection="0"/>
    <xf numFmtId="43" fontId="2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0" borderId="9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0" fillId="0" borderId="17" applyNumberFormat="0" applyFill="0" applyAlignment="0" applyProtection="0"/>
    <xf numFmtId="43" fontId="20" fillId="0" borderId="0" applyFont="0" applyFill="0" applyBorder="0" applyAlignment="0" applyProtection="0"/>
    <xf numFmtId="0" fontId="10" fillId="0" borderId="17" applyNumberFormat="0" applyFill="0" applyAlignment="0" applyProtection="0"/>
    <xf numFmtId="43" fontId="20" fillId="0" borderId="0" applyFont="0" applyFill="0" applyBorder="0" applyAlignment="0" applyProtection="0"/>
    <xf numFmtId="0" fontId="10" fillId="0" borderId="17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0" borderId="15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4" fillId="6" borderId="1" applyNumberFormat="0" applyAlignment="0" applyProtection="0"/>
    <xf numFmtId="0" fontId="34" fillId="10" borderId="1" applyNumberFormat="0" applyAlignment="0" applyProtection="0"/>
    <xf numFmtId="0" fontId="48" fillId="18" borderId="8" applyNumberFormat="0" applyAlignment="0" applyProtection="0"/>
    <xf numFmtId="0" fontId="34" fillId="10" borderId="1" applyNumberFormat="0" applyAlignment="0" applyProtection="0"/>
    <xf numFmtId="0" fontId="45" fillId="18" borderId="23" applyNumberFormat="0" applyAlignment="0" applyProtection="0"/>
    <xf numFmtId="0" fontId="34" fillId="10" borderId="1" applyNumberFormat="0" applyAlignment="0" applyProtection="0"/>
    <xf numFmtId="0" fontId="34" fillId="6" borderId="1" applyNumberFormat="0" applyAlignment="0" applyProtection="0"/>
    <xf numFmtId="0" fontId="34" fillId="6" borderId="1" applyNumberFormat="0" applyAlignment="0" applyProtection="0"/>
    <xf numFmtId="0" fontId="34" fillId="6" borderId="1" applyNumberFormat="0" applyAlignment="0" applyProtection="0"/>
    <xf numFmtId="43" fontId="20" fillId="0" borderId="0" applyFont="0" applyFill="0" applyBorder="0" applyAlignment="0" applyProtection="0"/>
    <xf numFmtId="0" fontId="34" fillId="6" borderId="1" applyNumberFormat="0" applyAlignment="0" applyProtection="0"/>
    <xf numFmtId="0" fontId="48" fillId="18" borderId="8" applyNumberFormat="0" applyAlignment="0" applyProtection="0"/>
    <xf numFmtId="0" fontId="45" fillId="18" borderId="23" applyNumberFormat="0" applyAlignment="0" applyProtection="0"/>
    <xf numFmtId="0" fontId="45" fillId="18" borderId="23" applyNumberFormat="0" applyAlignment="0" applyProtection="0"/>
    <xf numFmtId="0" fontId="48" fillId="18" borderId="8" applyNumberFormat="0" applyAlignment="0" applyProtection="0"/>
    <xf numFmtId="0" fontId="48" fillId="18" borderId="8" applyNumberFormat="0" applyAlignment="0" applyProtection="0"/>
    <xf numFmtId="0" fontId="48" fillId="18" borderId="8" applyNumberFormat="0" applyAlignment="0" applyProtection="0"/>
    <xf numFmtId="0" fontId="48" fillId="18" borderId="8" applyNumberFormat="0" applyAlignment="0" applyProtection="0"/>
    <xf numFmtId="0" fontId="48" fillId="18" borderId="8" applyNumberFormat="0" applyAlignment="0" applyProtection="0"/>
    <xf numFmtId="0" fontId="45" fillId="18" borderId="8" applyNumberFormat="0" applyAlignment="0" applyProtection="0"/>
    <xf numFmtId="0" fontId="45" fillId="18" borderId="8" applyNumberFormat="0" applyAlignment="0" applyProtection="0"/>
    <xf numFmtId="0" fontId="10" fillId="10" borderId="11" applyNumberFormat="0" applyAlignment="0" applyProtection="0"/>
    <xf numFmtId="0" fontId="91" fillId="18" borderId="23" applyNumberFormat="0" applyAlignment="0" applyProtection="0"/>
    <xf numFmtId="0" fontId="91" fillId="18" borderId="23" applyNumberFormat="0" applyAlignment="0" applyProtection="0"/>
    <xf numFmtId="0" fontId="3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" borderId="2" applyNumberFormat="0" applyFon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43" fontId="20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6" fillId="24" borderId="0" applyNumberFormat="0" applyBorder="0" applyAlignment="0" applyProtection="0"/>
    <xf numFmtId="0" fontId="16" fillId="33" borderId="0" applyNumberFormat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6" fillId="24" borderId="0" applyNumberFormat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6" fillId="33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>
      <alignment/>
      <protection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2" borderId="1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7" fillId="10" borderId="7" applyNumberFormat="0" applyAlignment="0" applyProtection="0"/>
    <xf numFmtId="43" fontId="20" fillId="0" borderId="0" applyFont="0" applyFill="0" applyBorder="0" applyAlignment="0" applyProtection="0"/>
    <xf numFmtId="0" fontId="91" fillId="10" borderId="11" applyNumberFormat="0" applyAlignment="0" applyProtection="0"/>
    <xf numFmtId="43" fontId="20" fillId="0" borderId="0" applyFont="0" applyFill="0" applyBorder="0" applyAlignment="0" applyProtection="0"/>
    <xf numFmtId="0" fontId="91" fillId="10" borderId="11" applyNumberFormat="0" applyAlignment="0" applyProtection="0"/>
    <xf numFmtId="43" fontId="9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6" fillId="23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2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1" fillId="4" borderId="2" applyNumberFormat="0" applyFont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91" fillId="6" borderId="7" applyNumberFormat="0" applyAlignment="0" applyProtection="0"/>
    <xf numFmtId="0" fontId="16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91" fillId="11" borderId="0" applyNumberFormat="0" applyBorder="0" applyAlignment="0" applyProtection="0"/>
    <xf numFmtId="0" fontId="18" fillId="0" borderId="0">
      <alignment/>
      <protection/>
    </xf>
    <xf numFmtId="0" fontId="16" fillId="30" borderId="0" applyNumberFormat="0" applyBorder="0" applyAlignment="0" applyProtection="0"/>
    <xf numFmtId="0" fontId="18" fillId="0" borderId="0">
      <alignment/>
      <protection/>
    </xf>
    <xf numFmtId="0" fontId="19" fillId="3" borderId="0" applyNumberFormat="0" applyBorder="0" applyAlignment="0" applyProtection="0"/>
    <xf numFmtId="0" fontId="18" fillId="0" borderId="0">
      <alignment/>
      <protection/>
    </xf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21" fillId="0" borderId="0">
      <alignment/>
      <protection/>
    </xf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46" fillId="24" borderId="0" applyNumberFormat="0" applyBorder="0" applyAlignment="0" applyProtection="0"/>
    <xf numFmtId="0" fontId="16" fillId="33" borderId="0" applyNumberFormat="0" applyBorder="0" applyAlignment="0" applyProtection="0"/>
    <xf numFmtId="0" fontId="46" fillId="2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91" fillId="25" borderId="0" applyNumberFormat="0" applyBorder="0" applyAlignment="0" applyProtection="0"/>
    <xf numFmtId="0" fontId="16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91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91" fillId="3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7" fillId="6" borderId="7" applyNumberFormat="0" applyAlignment="0" applyProtection="0"/>
    <xf numFmtId="0" fontId="47" fillId="6" borderId="7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0" fontId="10" fillId="10" borderId="11" applyNumberFormat="0" applyAlignment="0" applyProtection="0"/>
    <xf numFmtId="38" fontId="57" fillId="0" borderId="0" applyFont="0" applyFill="0" applyBorder="0" applyAlignment="0" applyProtection="0"/>
    <xf numFmtId="0" fontId="10" fillId="10" borderId="11" applyNumberFormat="0" applyAlignment="0" applyProtection="0"/>
    <xf numFmtId="0" fontId="91" fillId="2" borderId="1" applyNumberFormat="0" applyAlignment="0" applyProtection="0"/>
    <xf numFmtId="0" fontId="91" fillId="2" borderId="1" applyNumberFormat="0" applyAlignment="0" applyProtection="0"/>
    <xf numFmtId="0" fontId="91" fillId="2" borderId="1" applyNumberFormat="0" applyAlignment="0" applyProtection="0"/>
    <xf numFmtId="0" fontId="91" fillId="2" borderId="1" applyNumberFormat="0" applyAlignment="0" applyProtection="0"/>
    <xf numFmtId="0" fontId="24" fillId="2" borderId="1" applyNumberFormat="0" applyAlignment="0" applyProtection="0"/>
    <xf numFmtId="0" fontId="24" fillId="2" borderId="1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196" fontId="21" fillId="0" borderId="14">
      <alignment/>
      <protection/>
    </xf>
    <xf numFmtId="0" fontId="57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2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05" fontId="0" fillId="0" borderId="0" xfId="0" applyNumberFormat="1" applyFill="1" applyAlignment="1">
      <alignment horizontal="center" vertical="center"/>
    </xf>
    <xf numFmtId="20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05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05" fontId="5" fillId="0" borderId="14" xfId="0" applyNumberFormat="1" applyFont="1" applyFill="1" applyBorder="1" applyAlignment="1">
      <alignment horizontal="center" vertical="center" wrapText="1"/>
    </xf>
    <xf numFmtId="206" fontId="5" fillId="0" borderId="14" xfId="0" applyNumberFormat="1" applyFont="1" applyBorder="1" applyAlignment="1">
      <alignment horizontal="center" vertical="center" wrapText="1"/>
    </xf>
    <xf numFmtId="205" fontId="0" fillId="0" borderId="0" xfId="0" applyNumberFormat="1" applyFont="1" applyFill="1" applyAlignment="1">
      <alignment vertical="center" wrapText="1"/>
    </xf>
    <xf numFmtId="205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205" fontId="6" fillId="0" borderId="14" xfId="0" applyNumberFormat="1" applyFont="1" applyFill="1" applyBorder="1" applyAlignment="1">
      <alignment horizontal="left" vertical="center" wrapText="1"/>
    </xf>
    <xf numFmtId="205" fontId="6" fillId="0" borderId="14" xfId="0" applyNumberFormat="1" applyFont="1" applyFill="1" applyBorder="1" applyAlignment="1">
      <alignment horizontal="right" vertical="center" wrapText="1"/>
    </xf>
    <xf numFmtId="207" fontId="6" fillId="0" borderId="14" xfId="0" applyNumberFormat="1" applyFont="1" applyFill="1" applyBorder="1" applyAlignment="1">
      <alignment horizontal="right" vertical="center" wrapText="1"/>
    </xf>
    <xf numFmtId="205" fontId="2" fillId="0" borderId="0" xfId="0" applyNumberFormat="1" applyFont="1" applyFill="1" applyAlignment="1">
      <alignment vertical="center" wrapText="1"/>
    </xf>
    <xf numFmtId="205" fontId="7" fillId="0" borderId="14" xfId="0" applyNumberFormat="1" applyFont="1" applyFill="1" applyBorder="1" applyAlignment="1">
      <alignment horizontal="left" vertical="center" wrapText="1"/>
    </xf>
    <xf numFmtId="205" fontId="7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205" fontId="5" fillId="0" borderId="14" xfId="0" applyNumberFormat="1" applyFont="1" applyFill="1" applyBorder="1" applyAlignment="1">
      <alignment horizontal="right" vertical="center" wrapText="1"/>
    </xf>
    <xf numFmtId="207" fontId="5" fillId="0" borderId="14" xfId="0" applyNumberFormat="1" applyFont="1" applyFill="1" applyBorder="1" applyAlignment="1">
      <alignment horizontal="right" vertical="center" wrapText="1"/>
    </xf>
    <xf numFmtId="205" fontId="3" fillId="0" borderId="0" xfId="0" applyNumberFormat="1" applyFont="1" applyFill="1" applyAlignment="1">
      <alignment vertical="center" wrapText="1"/>
    </xf>
    <xf numFmtId="205" fontId="9" fillId="0" borderId="14" xfId="0" applyNumberFormat="1" applyFont="1" applyFill="1" applyBorder="1" applyAlignment="1">
      <alignment horizontal="left" vertical="center" wrapText="1"/>
    </xf>
    <xf numFmtId="205" fontId="9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206" fontId="6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20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5" fontId="2" fillId="0" borderId="14" xfId="0" applyNumberFormat="1" applyFont="1" applyBorder="1" applyAlignment="1">
      <alignment vertical="center" wrapText="1"/>
    </xf>
    <xf numFmtId="3" fontId="8" fillId="1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206" fontId="2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6" fontId="3" fillId="0" borderId="14" xfId="0" applyNumberFormat="1" applyFont="1" applyBorder="1" applyAlignment="1">
      <alignment vertical="center"/>
    </xf>
    <xf numFmtId="205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10" borderId="14" xfId="0" applyNumberFormat="1" applyFont="1" applyFill="1" applyBorder="1" applyAlignment="1">
      <alignment vertical="center"/>
    </xf>
    <xf numFmtId="205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205" fontId="2" fillId="0" borderId="14" xfId="0" applyNumberFormat="1" applyFont="1" applyBorder="1" applyAlignment="1">
      <alignment vertical="center"/>
    </xf>
    <xf numFmtId="205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1" fontId="11" fillId="0" borderId="14" xfId="28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208" fontId="2" fillId="0" borderId="14" xfId="0" applyNumberFormat="1" applyFont="1" applyBorder="1" applyAlignment="1">
      <alignment vertical="center"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205" fontId="3" fillId="0" borderId="14" xfId="0" applyNumberFormat="1" applyFont="1" applyBorder="1" applyAlignment="1">
      <alignment vertical="center"/>
    </xf>
    <xf numFmtId="208" fontId="3" fillId="0" borderId="14" xfId="0" applyNumberFormat="1" applyFont="1" applyBorder="1" applyAlignment="1">
      <alignment vertical="center"/>
    </xf>
    <xf numFmtId="0" fontId="93" fillId="0" borderId="0" xfId="78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781">
      <alignment vertical="center"/>
      <protection/>
    </xf>
    <xf numFmtId="0" fontId="0" fillId="0" borderId="0" xfId="781" applyBorder="1" applyAlignment="1">
      <alignment horizontal="right" vertical="center"/>
      <protection/>
    </xf>
    <xf numFmtId="0" fontId="3" fillId="0" borderId="19" xfId="781" applyFont="1" applyFill="1" applyBorder="1" applyAlignment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4" xfId="781" applyFont="1" applyFill="1" applyBorder="1" applyAlignment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1163" applyNumberFormat="1" applyFont="1" applyFill="1" applyAlignment="1" applyProtection="1">
      <alignment horizontal="center" vertical="center" wrapText="1"/>
      <protection/>
    </xf>
    <xf numFmtId="0" fontId="11" fillId="0" borderId="25" xfId="1163" applyNumberFormat="1" applyFont="1" applyFill="1" applyBorder="1" applyAlignment="1" applyProtection="1">
      <alignment vertical="center"/>
      <protection/>
    </xf>
    <xf numFmtId="0" fontId="11" fillId="0" borderId="25" xfId="1163" applyNumberFormat="1" applyFont="1" applyFill="1" applyBorder="1" applyAlignment="1" applyProtection="1">
      <alignment horizontal="right" vertical="center"/>
      <protection/>
    </xf>
    <xf numFmtId="0" fontId="8" fillId="0" borderId="14" xfId="1163" applyNumberFormat="1" applyFont="1" applyFill="1" applyBorder="1" applyAlignment="1" applyProtection="1">
      <alignment horizontal="center" vertical="center"/>
      <protection/>
    </xf>
    <xf numFmtId="0" fontId="8" fillId="0" borderId="26" xfId="1163" applyNumberFormat="1" applyFont="1" applyFill="1" applyBorder="1" applyAlignment="1" applyProtection="1">
      <alignment horizontal="center" vertical="center"/>
      <protection/>
    </xf>
    <xf numFmtId="0" fontId="11" fillId="0" borderId="14" xfId="1163" applyNumberFormat="1" applyFont="1" applyFill="1" applyBorder="1" applyAlignment="1" applyProtection="1">
      <alignment horizontal="left" vertical="center"/>
      <protection/>
    </xf>
    <xf numFmtId="3" fontId="11" fillId="0" borderId="14" xfId="1163" applyNumberFormat="1" applyFont="1" applyFill="1" applyBorder="1" applyAlignment="1" applyProtection="1">
      <alignment horizontal="right" vertical="center"/>
      <protection/>
    </xf>
    <xf numFmtId="0" fontId="11" fillId="0" borderId="14" xfId="1163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vertical="center" wrapText="1"/>
    </xf>
    <xf numFmtId="3" fontId="8" fillId="0" borderId="14" xfId="1163" applyNumberFormat="1" applyFont="1" applyFill="1" applyBorder="1" applyAlignment="1" applyProtection="1">
      <alignment horizontal="right" vertical="center"/>
      <protection/>
    </xf>
    <xf numFmtId="0" fontId="12" fillId="0" borderId="0" xfId="1161" applyFont="1" applyAlignment="1">
      <alignment horizontal="center" vertical="center"/>
      <protection/>
    </xf>
    <xf numFmtId="0" fontId="0" fillId="0" borderId="0" xfId="1161">
      <alignment vertical="center"/>
      <protection/>
    </xf>
    <xf numFmtId="205" fontId="0" fillId="0" borderId="0" xfId="1161" applyNumberFormat="1" applyAlignment="1">
      <alignment horizontal="right" vertical="center"/>
      <protection/>
    </xf>
    <xf numFmtId="0" fontId="3" fillId="0" borderId="14" xfId="1161" applyFont="1" applyBorder="1" applyAlignment="1">
      <alignment horizontal="center" vertical="center" wrapText="1"/>
      <protection/>
    </xf>
    <xf numFmtId="205" fontId="5" fillId="0" borderId="14" xfId="1161" applyNumberFormat="1" applyFont="1" applyBorder="1" applyAlignment="1">
      <alignment horizontal="center" vertical="center" wrapText="1"/>
      <protection/>
    </xf>
    <xf numFmtId="0" fontId="8" fillId="0" borderId="14" xfId="1171" applyNumberFormat="1" applyFont="1" applyFill="1" applyBorder="1" applyAlignment="1" applyProtection="1">
      <alignment vertical="center"/>
      <protection/>
    </xf>
    <xf numFmtId="3" fontId="8" fillId="0" borderId="14" xfId="1171" applyNumberFormat="1" applyFont="1" applyFill="1" applyBorder="1" applyAlignment="1" applyProtection="1">
      <alignment horizontal="right" vertical="center"/>
      <protection/>
    </xf>
    <xf numFmtId="0" fontId="11" fillId="0" borderId="14" xfId="1171" applyNumberFormat="1" applyFont="1" applyFill="1" applyBorder="1" applyAlignment="1" applyProtection="1">
      <alignment vertical="center"/>
      <protection/>
    </xf>
    <xf numFmtId="3" fontId="11" fillId="0" borderId="14" xfId="1171" applyNumberFormat="1" applyFont="1" applyFill="1" applyBorder="1" applyAlignment="1" applyProtection="1">
      <alignment horizontal="right" vertical="center"/>
      <protection/>
    </xf>
    <xf numFmtId="0" fontId="8" fillId="0" borderId="14" xfId="1171" applyNumberFormat="1" applyFont="1" applyFill="1" applyBorder="1" applyAlignment="1" applyProtection="1">
      <alignment horizontal="left" vertical="center"/>
      <protection/>
    </xf>
    <xf numFmtId="0" fontId="11" fillId="0" borderId="14" xfId="1171" applyNumberFormat="1" applyFont="1" applyFill="1" applyBorder="1" applyAlignment="1" applyProtection="1">
      <alignment horizontal="left" vertical="center"/>
      <protection/>
    </xf>
    <xf numFmtId="0" fontId="8" fillId="0" borderId="14" xfId="1171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209" fontId="6" fillId="0" borderId="14" xfId="28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09" fontId="5" fillId="0" borderId="14" xfId="28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205" fontId="0" fillId="0" borderId="0" xfId="0" applyNumberFormat="1" applyAlignment="1">
      <alignment horizontal="right" vertical="center"/>
    </xf>
    <xf numFmtId="3" fontId="11" fillId="34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205" fontId="0" fillId="0" borderId="0" xfId="0" applyNumberFormat="1" applyAlignment="1">
      <alignment horizontal="center" vertical="center"/>
    </xf>
    <xf numFmtId="20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8" fontId="0" fillId="0" borderId="0" xfId="0" applyNumberFormat="1" applyAlignment="1">
      <alignment horizontal="center" vertical="center"/>
    </xf>
    <xf numFmtId="210" fontId="4" fillId="0" borderId="0" xfId="28" applyNumberFormat="1" applyFont="1" applyAlignment="1">
      <alignment horizontal="right" vertical="center"/>
    </xf>
    <xf numFmtId="205" fontId="4" fillId="0" borderId="0" xfId="0" applyNumberFormat="1" applyFont="1" applyFill="1" applyAlignment="1">
      <alignment horizontal="right" vertical="center"/>
    </xf>
    <xf numFmtId="205" fontId="4" fillId="0" borderId="0" xfId="28" applyNumberFormat="1" applyFont="1" applyFill="1" applyAlignment="1">
      <alignment horizontal="right" vertical="center"/>
    </xf>
    <xf numFmtId="208" fontId="0" fillId="0" borderId="0" xfId="0" applyNumberFormat="1" applyFill="1" applyAlignment="1">
      <alignment vertical="center"/>
    </xf>
    <xf numFmtId="210" fontId="5" fillId="0" borderId="14" xfId="28" applyNumberFormat="1" applyFont="1" applyBorder="1" applyAlignment="1">
      <alignment horizontal="center" vertical="center" wrapText="1"/>
    </xf>
    <xf numFmtId="205" fontId="5" fillId="0" borderId="14" xfId="28" applyNumberFormat="1" applyFont="1" applyFill="1" applyBorder="1" applyAlignment="1">
      <alignment horizontal="center" vertical="center" wrapText="1"/>
    </xf>
    <xf numFmtId="20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05" fontId="6" fillId="0" borderId="14" xfId="28" applyNumberFormat="1" applyFont="1" applyFill="1" applyBorder="1" applyAlignment="1">
      <alignment horizontal="right" vertical="center" wrapText="1"/>
    </xf>
    <xf numFmtId="206" fontId="6" fillId="0" borderId="14" xfId="28" applyNumberFormat="1" applyFont="1" applyFill="1" applyBorder="1" applyAlignment="1">
      <alignment horizontal="right" vertical="center" wrapText="1"/>
    </xf>
    <xf numFmtId="206" fontId="6" fillId="0" borderId="14" xfId="0" applyNumberFormat="1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vertical="center" wrapText="1"/>
    </xf>
    <xf numFmtId="210" fontId="5" fillId="0" borderId="14" xfId="28" applyNumberFormat="1" applyFont="1" applyFill="1" applyBorder="1" applyAlignment="1">
      <alignment horizontal="right" vertical="center" wrapText="1"/>
    </xf>
    <xf numFmtId="206" fontId="5" fillId="0" borderId="14" xfId="28" applyNumberFormat="1" applyFont="1" applyFill="1" applyBorder="1" applyAlignment="1">
      <alignment horizontal="right" vertical="center" wrapText="1"/>
    </xf>
    <xf numFmtId="206" fontId="5" fillId="0" borderId="14" xfId="0" applyNumberFormat="1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left" vertical="center" wrapText="1"/>
    </xf>
    <xf numFmtId="210" fontId="6" fillId="0" borderId="14" xfId="28" applyNumberFormat="1" applyFont="1" applyFill="1" applyBorder="1" applyAlignment="1">
      <alignment horizontal="right" vertical="center" wrapText="1"/>
    </xf>
    <xf numFmtId="205" fontId="6" fillId="35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205" fontId="6" fillId="35" borderId="14" xfId="28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205" fontId="5" fillId="0" borderId="14" xfId="28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205" fontId="4" fillId="0" borderId="0" xfId="0" applyNumberFormat="1" applyFont="1" applyAlignment="1">
      <alignment horizontal="right" vertical="center"/>
    </xf>
    <xf numFmtId="205" fontId="0" fillId="0" borderId="0" xfId="0" applyNumberFormat="1" applyFill="1" applyAlignment="1">
      <alignment horizontal="right" vertical="center"/>
    </xf>
    <xf numFmtId="208" fontId="0" fillId="0" borderId="0" xfId="0" applyNumberFormat="1" applyAlignment="1">
      <alignment vertical="center"/>
    </xf>
    <xf numFmtId="205" fontId="5" fillId="0" borderId="14" xfId="0" applyNumberFormat="1" applyFont="1" applyBorder="1" applyAlignment="1">
      <alignment horizontal="center" vertical="center" wrapText="1"/>
    </xf>
    <xf numFmtId="208" fontId="5" fillId="0" borderId="14" xfId="0" applyNumberFormat="1" applyFont="1" applyBorder="1" applyAlignment="1">
      <alignment horizontal="center" vertical="center" wrapText="1"/>
    </xf>
    <xf numFmtId="206" fontId="6" fillId="0" borderId="14" xfId="0" applyNumberFormat="1" applyFont="1" applyBorder="1" applyAlignment="1">
      <alignment horizontal="right" vertical="center" wrapText="1"/>
    </xf>
    <xf numFmtId="206" fontId="6" fillId="0" borderId="14" xfId="0" applyNumberFormat="1" applyFont="1" applyBorder="1" applyAlignment="1">
      <alignment horizontal="center" vertical="center"/>
    </xf>
    <xf numFmtId="206" fontId="5" fillId="0" borderId="14" xfId="0" applyNumberFormat="1" applyFont="1" applyBorder="1" applyAlignment="1">
      <alignment horizontal="right" vertical="center" wrapText="1"/>
    </xf>
    <xf numFmtId="206" fontId="5" fillId="0" borderId="14" xfId="0" applyNumberFormat="1" applyFont="1" applyBorder="1" applyAlignment="1">
      <alignment horizontal="center" vertical="center"/>
    </xf>
    <xf numFmtId="205" fontId="0" fillId="0" borderId="0" xfId="0" applyNumberFormat="1" applyFont="1" applyAlignment="1">
      <alignment vertical="center" wrapText="1"/>
    </xf>
    <xf numFmtId="205" fontId="10" fillId="0" borderId="0" xfId="0" applyNumberFormat="1" applyFont="1" applyAlignment="1">
      <alignment vertical="center" wrapText="1"/>
    </xf>
    <xf numFmtId="0" fontId="93" fillId="0" borderId="0" xfId="226" applyFont="1" applyFill="1" applyAlignment="1">
      <alignment horizontal="center" vertical="center"/>
      <protection/>
    </xf>
    <xf numFmtId="0" fontId="0" fillId="0" borderId="0" xfId="226">
      <alignment vertical="center"/>
      <protection/>
    </xf>
    <xf numFmtId="0" fontId="0" fillId="0" borderId="0" xfId="226" applyBorder="1" applyAlignment="1">
      <alignment horizontal="right" vertical="center"/>
      <protection/>
    </xf>
    <xf numFmtId="0" fontId="3" fillId="0" borderId="19" xfId="671" applyFont="1" applyBorder="1" applyAlignment="1">
      <alignment horizontal="center" vertical="center"/>
      <protection/>
    </xf>
    <xf numFmtId="0" fontId="3" fillId="0" borderId="24" xfId="671" applyFont="1" applyBorder="1" applyAlignment="1">
      <alignment horizontal="center" vertical="center"/>
      <protection/>
    </xf>
    <xf numFmtId="0" fontId="0" fillId="0" borderId="14" xfId="671" applyFont="1" applyBorder="1">
      <alignment vertical="center"/>
      <protection/>
    </xf>
    <xf numFmtId="211" fontId="14" fillId="0" borderId="0" xfId="1162" applyNumberFormat="1" applyFont="1" applyFill="1" applyAlignment="1">
      <alignment horizontal="center"/>
      <protection/>
    </xf>
    <xf numFmtId="211" fontId="91" fillId="0" borderId="0" xfId="1162" applyNumberFormat="1" applyFill="1">
      <alignment vertical="center"/>
      <protection/>
    </xf>
    <xf numFmtId="211" fontId="91" fillId="0" borderId="0" xfId="1162" applyNumberFormat="1" applyFont="1" applyFill="1" applyAlignment="1">
      <alignment horizontal="right" vertical="center"/>
      <protection/>
    </xf>
    <xf numFmtId="211" fontId="8" fillId="0" borderId="14" xfId="320" applyNumberFormat="1" applyFont="1" applyFill="1" applyBorder="1" applyAlignment="1">
      <alignment horizontal="center" vertical="center"/>
      <protection/>
    </xf>
    <xf numFmtId="211" fontId="8" fillId="35" borderId="14" xfId="320" applyNumberFormat="1" applyFont="1" applyFill="1" applyBorder="1" applyAlignment="1">
      <alignment horizontal="center" vertical="center"/>
      <protection/>
    </xf>
    <xf numFmtId="211" fontId="96" fillId="0" borderId="14" xfId="776" applyNumberFormat="1" applyFont="1" applyFill="1" applyBorder="1" applyAlignment="1">
      <alignment horizontal="centerContinuous" vertical="center"/>
    </xf>
    <xf numFmtId="211" fontId="97" fillId="0" borderId="14" xfId="1162" applyNumberFormat="1" applyFont="1" applyFill="1" applyBorder="1">
      <alignment vertical="center"/>
      <protection/>
    </xf>
    <xf numFmtId="206" fontId="0" fillId="0" borderId="14" xfId="0" applyNumberFormat="1" applyBorder="1" applyAlignment="1">
      <alignment vertical="center"/>
    </xf>
    <xf numFmtId="211" fontId="11" fillId="0" borderId="14" xfId="320" applyNumberFormat="1" applyFont="1" applyFill="1" applyBorder="1" applyAlignment="1">
      <alignment vertical="center"/>
      <protection/>
    </xf>
    <xf numFmtId="211" fontId="98" fillId="0" borderId="14" xfId="1162" applyNumberFormat="1" applyFont="1" applyFill="1" applyBorder="1">
      <alignment vertical="center"/>
      <protection/>
    </xf>
    <xf numFmtId="211" fontId="99" fillId="0" borderId="14" xfId="320" applyNumberFormat="1" applyFont="1" applyFill="1" applyBorder="1" applyAlignment="1">
      <alignment vertical="center"/>
      <protection/>
    </xf>
    <xf numFmtId="0" fontId="12" fillId="0" borderId="0" xfId="1196" applyFont="1" applyAlignment="1">
      <alignment horizontal="center" vertical="center" wrapText="1"/>
      <protection/>
    </xf>
    <xf numFmtId="0" fontId="12" fillId="0" borderId="0" xfId="1196" applyFont="1" applyFill="1" applyAlignment="1">
      <alignment horizontal="center" vertical="center" wrapText="1"/>
      <protection/>
    </xf>
    <xf numFmtId="205" fontId="0" fillId="0" borderId="0" xfId="1196" applyNumberFormat="1" applyBorder="1" applyAlignment="1">
      <alignment horizontal="center" vertical="center" wrapText="1"/>
      <protection/>
    </xf>
    <xf numFmtId="205" fontId="0" fillId="0" borderId="0" xfId="1196" applyNumberFormat="1" applyFill="1" applyBorder="1" applyAlignment="1">
      <alignment horizontal="center" vertical="center" wrapText="1"/>
      <protection/>
    </xf>
    <xf numFmtId="205" fontId="0" fillId="0" borderId="0" xfId="1196" applyNumberFormat="1" applyFont="1" applyBorder="1" applyAlignment="1">
      <alignment horizontal="right" vertical="center" wrapText="1"/>
      <protection/>
    </xf>
    <xf numFmtId="205" fontId="3" fillId="0" borderId="14" xfId="1196" applyNumberFormat="1" applyFont="1" applyBorder="1" applyAlignment="1">
      <alignment horizontal="center" vertical="center" wrapText="1"/>
      <protection/>
    </xf>
    <xf numFmtId="205" fontId="3" fillId="0" borderId="14" xfId="1196" applyNumberFormat="1" applyFont="1" applyFill="1" applyBorder="1" applyAlignment="1">
      <alignment horizontal="center" vertical="center" wrapText="1"/>
      <protection/>
    </xf>
    <xf numFmtId="0" fontId="3" fillId="0" borderId="14" xfId="1196" applyFont="1" applyBorder="1" applyAlignment="1">
      <alignment horizontal="center" vertical="center" wrapText="1"/>
      <protection/>
    </xf>
    <xf numFmtId="205" fontId="3" fillId="0" borderId="14" xfId="0" applyNumberFormat="1" applyFont="1" applyBorder="1" applyAlignment="1">
      <alignment horizontal="right" vertical="center"/>
    </xf>
    <xf numFmtId="205" fontId="3" fillId="0" borderId="14" xfId="0" applyNumberFormat="1" applyFont="1" applyBorder="1" applyAlignment="1">
      <alignment horizontal="left" vertical="center" wrapText="1"/>
    </xf>
    <xf numFmtId="205" fontId="2" fillId="0" borderId="14" xfId="0" applyNumberFormat="1" applyFont="1" applyBorder="1" applyAlignment="1">
      <alignment horizontal="left" vertical="center" wrapText="1"/>
    </xf>
    <xf numFmtId="205" fontId="2" fillId="0" borderId="14" xfId="0" applyNumberFormat="1" applyFont="1" applyBorder="1" applyAlignment="1">
      <alignment horizontal="right" vertical="center" wrapText="1"/>
    </xf>
    <xf numFmtId="205" fontId="2" fillId="0" borderId="14" xfId="0" applyNumberFormat="1" applyFont="1" applyFill="1" applyBorder="1" applyAlignment="1">
      <alignment horizontal="right" vertical="center"/>
    </xf>
    <xf numFmtId="205" fontId="2" fillId="0" borderId="14" xfId="0" applyNumberFormat="1" applyFont="1" applyBorder="1" applyAlignment="1">
      <alignment horizontal="right" vertical="center"/>
    </xf>
    <xf numFmtId="205" fontId="3" fillId="0" borderId="14" xfId="0" applyNumberFormat="1" applyFont="1" applyBorder="1" applyAlignment="1">
      <alignment horizontal="right" vertical="center" wrapText="1"/>
    </xf>
    <xf numFmtId="205" fontId="3" fillId="0" borderId="1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5" fontId="0" fillId="0" borderId="0" xfId="0" applyNumberFormat="1" applyFill="1" applyBorder="1" applyAlignment="1">
      <alignment horizontal="center" vertical="center" wrapText="1"/>
    </xf>
    <xf numFmtId="205" fontId="0" fillId="0" borderId="0" xfId="0" applyNumberFormat="1" applyBorder="1" applyAlignment="1">
      <alignment horizontal="center" vertical="center" wrapText="1"/>
    </xf>
    <xf numFmtId="205" fontId="0" fillId="0" borderId="0" xfId="0" applyNumberFormat="1" applyFont="1" applyBorder="1" applyAlignment="1">
      <alignment horizontal="right" vertical="center" wrapText="1"/>
    </xf>
    <xf numFmtId="205" fontId="3" fillId="0" borderId="14" xfId="0" applyNumberFormat="1" applyFont="1" applyFill="1" applyBorder="1" applyAlignment="1">
      <alignment horizontal="center" vertical="center" wrapText="1"/>
    </xf>
    <xf numFmtId="206" fontId="3" fillId="0" borderId="14" xfId="0" applyNumberFormat="1" applyFont="1" applyFill="1" applyBorder="1" applyAlignment="1">
      <alignment horizontal="center" vertical="center" wrapText="1"/>
    </xf>
    <xf numFmtId="206" fontId="3" fillId="0" borderId="14" xfId="0" applyNumberFormat="1" applyFont="1" applyBorder="1" applyAlignment="1">
      <alignment horizontal="center" vertical="center" wrapText="1"/>
    </xf>
    <xf numFmtId="205" fontId="3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Border="1" applyAlignment="1">
      <alignment horizontal="center" vertical="center" wrapText="1"/>
    </xf>
    <xf numFmtId="205" fontId="2" fillId="35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13" fillId="0" borderId="0" xfId="986" applyNumberFormat="1" applyFont="1" applyFill="1" applyAlignment="1" applyProtection="1">
      <alignment horizontal="center" vertical="center"/>
      <protection/>
    </xf>
    <xf numFmtId="205" fontId="13" fillId="0" borderId="0" xfId="986" applyNumberFormat="1" applyFont="1" applyFill="1" applyAlignment="1" applyProtection="1">
      <alignment horizontal="right" vertical="center"/>
      <protection/>
    </xf>
    <xf numFmtId="0" fontId="11" fillId="0" borderId="0" xfId="986" applyFont="1" applyFill="1" applyAlignment="1">
      <alignment vertical="center"/>
      <protection/>
    </xf>
    <xf numFmtId="205" fontId="11" fillId="0" borderId="0" xfId="986" applyNumberFormat="1" applyFont="1" applyFill="1" applyAlignment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986" applyNumberFormat="1" applyFont="1" applyFill="1" applyBorder="1" applyAlignment="1" applyProtection="1">
      <alignment horizontal="center" vertical="center" wrapText="1"/>
      <protection/>
    </xf>
    <xf numFmtId="205" fontId="8" fillId="0" borderId="19" xfId="986" applyNumberFormat="1" applyFont="1" applyFill="1" applyBorder="1" applyAlignment="1" applyProtection="1">
      <alignment horizontal="center" vertical="center" wrapText="1"/>
      <protection/>
    </xf>
    <xf numFmtId="0" fontId="8" fillId="0" borderId="19" xfId="986" applyNumberFormat="1" applyFont="1" applyFill="1" applyBorder="1" applyAlignment="1" applyProtection="1">
      <alignment horizontal="center" vertical="center" wrapText="1"/>
      <protection/>
    </xf>
    <xf numFmtId="205" fontId="8" fillId="0" borderId="26" xfId="986" applyNumberFormat="1" applyFont="1" applyFill="1" applyBorder="1" applyAlignment="1" applyProtection="1">
      <alignment horizontal="center" vertical="center" wrapText="1"/>
      <protection/>
    </xf>
    <xf numFmtId="0" fontId="8" fillId="0" borderId="27" xfId="986" applyNumberFormat="1" applyFont="1" applyFill="1" applyBorder="1" applyAlignment="1" applyProtection="1">
      <alignment horizontal="center" vertical="center"/>
      <protection/>
    </xf>
    <xf numFmtId="0" fontId="8" fillId="0" borderId="28" xfId="986" applyNumberFormat="1" applyFont="1" applyFill="1" applyBorder="1" applyAlignment="1" applyProtection="1">
      <alignment horizontal="center" vertical="center"/>
      <protection/>
    </xf>
    <xf numFmtId="205" fontId="8" fillId="0" borderId="28" xfId="986" applyNumberFormat="1" applyFont="1" applyFill="1" applyBorder="1" applyAlignment="1" applyProtection="1">
      <alignment horizontal="right" vertical="center"/>
      <protection/>
    </xf>
    <xf numFmtId="3" fontId="8" fillId="0" borderId="14" xfId="986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205" fontId="8" fillId="0" borderId="14" xfId="0" applyNumberFormat="1" applyFont="1" applyFill="1" applyBorder="1" applyAlignment="1" applyProtection="1">
      <alignment horizontal="right" vertical="center"/>
      <protection/>
    </xf>
    <xf numFmtId="205" fontId="11" fillId="0" borderId="14" xfId="0" applyNumberFormat="1" applyFont="1" applyFill="1" applyBorder="1" applyAlignment="1" applyProtection="1">
      <alignment horizontal="right" vertical="center"/>
      <protection/>
    </xf>
    <xf numFmtId="3" fontId="11" fillId="0" borderId="14" xfId="986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05" fontId="0" fillId="0" borderId="0" xfId="0" applyNumberFormat="1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205" fontId="10" fillId="0" borderId="14" xfId="0" applyNumberFormat="1" applyFont="1" applyFill="1" applyBorder="1" applyAlignment="1">
      <alignment horizontal="center" vertical="center" wrapText="1"/>
    </xf>
    <xf numFmtId="0" fontId="8" fillId="0" borderId="14" xfId="986" applyNumberFormat="1" applyFont="1" applyFill="1" applyBorder="1" applyAlignment="1" applyProtection="1">
      <alignment horizontal="left" vertical="center"/>
      <protection/>
    </xf>
    <xf numFmtId="0" fontId="11" fillId="0" borderId="14" xfId="986" applyNumberFormat="1" applyFont="1" applyFill="1" applyBorder="1" applyAlignment="1" applyProtection="1">
      <alignment horizontal="left" vertical="center"/>
      <protection/>
    </xf>
    <xf numFmtId="0" fontId="8" fillId="0" borderId="14" xfId="986" applyNumberFormat="1" applyFont="1" applyFill="1" applyBorder="1" applyAlignment="1" applyProtection="1">
      <alignment vertical="center"/>
      <protection/>
    </xf>
    <xf numFmtId="0" fontId="11" fillId="0" borderId="14" xfId="986" applyNumberFormat="1" applyFont="1" applyFill="1" applyBorder="1" applyAlignment="1" applyProtection="1">
      <alignment vertical="center"/>
      <protection/>
    </xf>
    <xf numFmtId="0" fontId="8" fillId="0" borderId="14" xfId="986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205" fontId="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205" fontId="10" fillId="0" borderId="14" xfId="0" applyNumberFormat="1" applyFont="1" applyBorder="1" applyAlignment="1">
      <alignment horizontal="center" vertical="center" wrapText="1"/>
    </xf>
    <xf numFmtId="205" fontId="2" fillId="0" borderId="14" xfId="0" applyNumberFormat="1" applyFont="1" applyBorder="1" applyAlignment="1">
      <alignment horizontal="center" vertical="center"/>
    </xf>
    <xf numFmtId="205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205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20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05" fontId="0" fillId="0" borderId="0" xfId="0" applyNumberFormat="1" applyAlignment="1">
      <alignment horizontal="center" vertical="center" wrapText="1"/>
    </xf>
    <xf numFmtId="205" fontId="0" fillId="0" borderId="0" xfId="0" applyNumberFormat="1" applyFill="1" applyAlignment="1">
      <alignment horizontal="center" vertical="center" wrapText="1"/>
    </xf>
    <xf numFmtId="212" fontId="0" fillId="0" borderId="0" xfId="0" applyNumberForma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12" fontId="0" fillId="0" borderId="0" xfId="0" applyNumberFormat="1" applyFill="1" applyBorder="1" applyAlignment="1">
      <alignment horizontal="center" vertical="center" wrapText="1"/>
    </xf>
    <xf numFmtId="212" fontId="10" fillId="0" borderId="14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right" vertical="center"/>
    </xf>
    <xf numFmtId="206" fontId="2" fillId="0" borderId="28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206" fontId="3" fillId="0" borderId="14" xfId="0" applyNumberFormat="1" applyFont="1" applyFill="1" applyBorder="1" applyAlignment="1">
      <alignment horizontal="right" vertical="center"/>
    </xf>
    <xf numFmtId="205" fontId="3" fillId="0" borderId="14" xfId="0" applyNumberFormat="1" applyFont="1" applyFill="1" applyBorder="1" applyAlignment="1">
      <alignment horizontal="left" vertical="center" wrapText="1"/>
    </xf>
    <xf numFmtId="205" fontId="2" fillId="0" borderId="14" xfId="0" applyNumberFormat="1" applyFont="1" applyFill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205" fontId="2" fillId="36" borderId="14" xfId="0" applyNumberFormat="1" applyFont="1" applyFill="1" applyBorder="1" applyAlignment="1">
      <alignment horizontal="right" vertical="center"/>
    </xf>
    <xf numFmtId="205" fontId="2" fillId="35" borderId="14" xfId="0" applyNumberFormat="1" applyFont="1" applyFill="1" applyBorder="1" applyAlignment="1">
      <alignment horizontal="right" vertical="center"/>
    </xf>
    <xf numFmtId="205" fontId="0" fillId="0" borderId="0" xfId="0" applyNumberFormat="1" applyFont="1" applyBorder="1" applyAlignment="1">
      <alignment horizontal="center" vertical="center" wrapText="1"/>
    </xf>
    <xf numFmtId="212" fontId="10" fillId="0" borderId="14" xfId="0" applyNumberFormat="1" applyFont="1" applyBorder="1" applyAlignment="1">
      <alignment horizontal="center" vertical="center" wrapText="1"/>
    </xf>
    <xf numFmtId="211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06" fontId="0" fillId="0" borderId="14" xfId="0" applyNumberFormat="1" applyBorder="1" applyAlignment="1">
      <alignment vertical="center" wrapText="1"/>
    </xf>
    <xf numFmtId="211" fontId="0" fillId="0" borderId="14" xfId="0" applyNumberFormat="1" applyBorder="1" applyAlignment="1">
      <alignment vertical="center" wrapText="1"/>
    </xf>
    <xf numFmtId="206" fontId="0" fillId="0" borderId="14" xfId="0" applyNumberFormat="1" applyFont="1" applyBorder="1" applyAlignment="1">
      <alignment horizontal="center" vertical="center" wrapText="1"/>
    </xf>
    <xf numFmtId="211" fontId="3" fillId="0" borderId="14" xfId="0" applyNumberFormat="1" applyFont="1" applyBorder="1" applyAlignment="1">
      <alignment horizontal="center" vertical="center" wrapText="1"/>
    </xf>
    <xf numFmtId="205" fontId="0" fillId="0" borderId="0" xfId="0" applyNumberFormat="1" applyAlignment="1">
      <alignment vertical="center" wrapText="1"/>
    </xf>
    <xf numFmtId="202" fontId="0" fillId="0" borderId="0" xfId="40" applyNumberFormat="1" applyFont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05" fontId="3" fillId="0" borderId="14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1659">
    <cellStyle name="Normal" xfId="0"/>
    <cellStyle name="Currency [0]" xfId="15"/>
    <cellStyle name="60% - 强调文字颜色 6 6 3" xfId="16"/>
    <cellStyle name="公司标准表 3" xfId="17"/>
    <cellStyle name="输入" xfId="18"/>
    <cellStyle name="强调文字颜色 2 3 2" xfId="19"/>
    <cellStyle name="Currency" xfId="20"/>
    <cellStyle name="常规 39" xfId="21"/>
    <cellStyle name="20% - 强调文字颜色 3" xfId="22"/>
    <cellStyle name="Comma [0]" xfId="23"/>
    <cellStyle name="40% - 强调文字颜色 3" xfId="24"/>
    <cellStyle name="40% - 强调文字颜色 4 3 4" xfId="25"/>
    <cellStyle name="差" xfId="26"/>
    <cellStyle name="40% - 强调文字颜色 3 5 3" xfId="27"/>
    <cellStyle name="Comma" xfId="28"/>
    <cellStyle name="常规 7 3" xfId="29"/>
    <cellStyle name="60% - 强调文字颜色 2 4 3" xfId="30"/>
    <cellStyle name="千位分隔 3 3 2" xfId="31"/>
    <cellStyle name="20% - 强调文字颜色 4 6 3" xfId="32"/>
    <cellStyle name="Hyperlink" xfId="33"/>
    <cellStyle name="强调文字颜色 5 3 3" xfId="34"/>
    <cellStyle name="千位分隔 2 2 2 4" xfId="35"/>
    <cellStyle name="60% - 强调文字颜色 6 3 2" xfId="36"/>
    <cellStyle name="60% - 强调文字颜色 3" xfId="37"/>
    <cellStyle name="好_桂财教(2011)261号2012年薄改计划资金附件 2" xfId="38"/>
    <cellStyle name="60% - 强调文字颜色 5 4 2" xfId="39"/>
    <cellStyle name="Percent" xfId="40"/>
    <cellStyle name="样式 1 5" xfId="41"/>
    <cellStyle name="千位分隔[0] 2 2 3 2" xfId="42"/>
    <cellStyle name="0,0&#13;&#10;NA&#13;&#10; 4 2" xfId="43"/>
    <cellStyle name="千位分隔 3 2 2 2 2 2 2 2" xfId="44"/>
    <cellStyle name="40% - 强调文字颜色 6 4 2" xfId="45"/>
    <cellStyle name="Followed Hyperlink" xfId="46"/>
    <cellStyle name="Œ…‹æØ‚è_Region Orders (2)" xfId="47"/>
    <cellStyle name="差_Book1 2" xfId="48"/>
    <cellStyle name="60% - 强调文字颜色 2 3" xfId="49"/>
    <cellStyle name="注释" xfId="50"/>
    <cellStyle name="常规 6" xfId="51"/>
    <cellStyle name="20% - 强调文字颜色 4 5" xfId="52"/>
    <cellStyle name="常规 12 2 2" xfId="53"/>
    <cellStyle name="60% - 强调文字颜色 2" xfId="54"/>
    <cellStyle name="Entered" xfId="55"/>
    <cellStyle name="标题 4" xfId="56"/>
    <cellStyle name="警告文本" xfId="57"/>
    <cellStyle name="注释 5" xfId="58"/>
    <cellStyle name="常规 2_民生政策最低支出需求" xfId="59"/>
    <cellStyle name="常规 5 2" xfId="60"/>
    <cellStyle name="60% - 强调文字颜色 2 2 2" xfId="61"/>
    <cellStyle name="千位分隔 6 2 2 3" xfId="62"/>
    <cellStyle name="标题" xfId="63"/>
    <cellStyle name="强调文字颜色 1 2 3" xfId="64"/>
    <cellStyle name="20% - 强调文字颜色 4 4 2" xfId="65"/>
    <cellStyle name="40% - 强调文字颜色 6 7 3" xfId="66"/>
    <cellStyle name="千位分隔 3 2 2 3 3" xfId="67"/>
    <cellStyle name="标题 1 5 2" xfId="68"/>
    <cellStyle name="解释性文本" xfId="69"/>
    <cellStyle name="一般_NEGS" xfId="70"/>
    <cellStyle name="标题 1" xfId="71"/>
    <cellStyle name="20% - 强调文字颜色 5 3 3" xfId="72"/>
    <cellStyle name="千位分隔 6 2 2 3 2" xfId="73"/>
    <cellStyle name="标题 2" xfId="74"/>
    <cellStyle name="20% - 强调文字颜色 5 3 4" xfId="75"/>
    <cellStyle name="60% - 强调文字颜色 1" xfId="76"/>
    <cellStyle name="Linked Cells 4" xfId="77"/>
    <cellStyle name="千位分隔 6 2 2 3 3" xfId="78"/>
    <cellStyle name="标题 3" xfId="79"/>
    <cellStyle name="注释 3 2 2" xfId="80"/>
    <cellStyle name="40% - 强调文字颜色 6 6 2" xfId="81"/>
    <cellStyle name="千位分隔 3 2 2 2 2" xfId="82"/>
    <cellStyle name="60% - 强调文字颜色 4" xfId="83"/>
    <cellStyle name="20% - 强调文字颜色 2 4 2" xfId="84"/>
    <cellStyle name="输出" xfId="85"/>
    <cellStyle name="40% - 强调文字颜色 3 3 3" xfId="86"/>
    <cellStyle name="常规 26" xfId="87"/>
    <cellStyle name="常规 31" xfId="88"/>
    <cellStyle name="计算" xfId="89"/>
    <cellStyle name="40% - 强调文字颜色 4 2" xfId="90"/>
    <cellStyle name="检查单元格" xfId="91"/>
    <cellStyle name="20% - 强调文字颜色 1 4 3" xfId="92"/>
    <cellStyle name="计算 3 2" xfId="93"/>
    <cellStyle name="60% - 强调文字颜色 2 5 3" xfId="94"/>
    <cellStyle name="20% - 强调文字颜色 6" xfId="95"/>
    <cellStyle name="千位分隔 2 3 2 2" xfId="96"/>
    <cellStyle name="常规 8 3" xfId="97"/>
    <cellStyle name="输出 6" xfId="98"/>
    <cellStyle name="千位分隔 3 4 2" xfId="99"/>
    <cellStyle name="20% - 强调文字颜色 4 7 3" xfId="100"/>
    <cellStyle name="好_桂财教【2010】246号附件2011年农村义务教育校舍维修改造资金项目计划表(110215)" xfId="101"/>
    <cellStyle name="强调文字颜色 2" xfId="102"/>
    <cellStyle name="千位分隔 6 3" xfId="103"/>
    <cellStyle name="60% - 强调文字颜色 1 7 2" xfId="104"/>
    <cellStyle name="_long term loan - others 300504" xfId="105"/>
    <cellStyle name="注释 2 3" xfId="106"/>
    <cellStyle name="40% - 强调文字颜色 5 7" xfId="107"/>
    <cellStyle name="好_贺州市2010学校改扩容改造和寄宿制学校及附属生活设施建设项目计划表" xfId="108"/>
    <cellStyle name="链接单元格" xfId="109"/>
    <cellStyle name="千位分隔[0] 2 2 4" xfId="110"/>
    <cellStyle name="0,0&#13;&#10;NA&#13;&#10; 5" xfId="111"/>
    <cellStyle name="千位分隔 3 2 2 2 2 2 3" xfId="112"/>
    <cellStyle name="60% - 强调文字颜色 4 2 3" xfId="113"/>
    <cellStyle name="40% - 强调文字颜色 6 5" xfId="114"/>
    <cellStyle name="汇总" xfId="115"/>
    <cellStyle name="20% - 强调文字颜色 6 4 3" xfId="116"/>
    <cellStyle name="好" xfId="117"/>
    <cellStyle name="千位分隔 4 2 2 2 2 3" xfId="118"/>
    <cellStyle name="40% - 强调文字颜色 2 5 3" xfId="119"/>
    <cellStyle name="20% - 强调文字颜色 3 3" xfId="120"/>
    <cellStyle name="输出 3 3" xfId="121"/>
    <cellStyle name="适中" xfId="122"/>
    <cellStyle name="60% - 强调文字颜色 2 5 2" xfId="123"/>
    <cellStyle name="20% - 强调文字颜色 5" xfId="124"/>
    <cellStyle name="链接单元格 7" xfId="125"/>
    <cellStyle name="常规 8 2" xfId="126"/>
    <cellStyle name="输出 5" xfId="127"/>
    <cellStyle name="强调文字颜色 1 5 3" xfId="128"/>
    <cellStyle name="20% - 强调文字颜色 4 7 2" xfId="129"/>
    <cellStyle name="强调文字颜色 1" xfId="130"/>
    <cellStyle name="千位分隔 6 2" xfId="131"/>
    <cellStyle name="标题 4 5 2" xfId="132"/>
    <cellStyle name="40% - 强调文字颜色 5 7 3" xfId="133"/>
    <cellStyle name="20% - 强调文字颜色 1" xfId="134"/>
    <cellStyle name="40% - 强调文字颜色 4 3 2" xfId="135"/>
    <cellStyle name="40% - 强调文字颜色 1" xfId="136"/>
    <cellStyle name="20% - 强调文字颜色 2" xfId="137"/>
    <cellStyle name="40% - 强调文字颜色 4 3 3" xfId="138"/>
    <cellStyle name="40% - 强调文字颜色 2" xfId="139"/>
    <cellStyle name="千位分隔 2 2 4 2" xfId="140"/>
    <cellStyle name="强调文字颜色 3" xfId="141"/>
    <cellStyle name="千位分隔 6 4" xfId="142"/>
    <cellStyle name="60% - 强调文字颜色 1 7 3" xfId="143"/>
    <cellStyle name="千位分隔 2 2 4 3" xfId="144"/>
    <cellStyle name="PSChar" xfId="145"/>
    <cellStyle name="差_桂财教(2010)245号附件（2010年县镇学校扩容改造和寄宿制学校及附属生活设施建设资金预算） 2" xfId="146"/>
    <cellStyle name="常规 3 8 2" xfId="147"/>
    <cellStyle name="强调文字颜色 4" xfId="148"/>
    <cellStyle name="千位分隔 6 5" xfId="149"/>
    <cellStyle name="_Part III.200406.Loan and Liabilities details.(Site Name)_Shenhua PBC package 050530" xfId="150"/>
    <cellStyle name="20% - 强调文字颜色 4" xfId="151"/>
    <cellStyle name="40% - 强调文字颜色 4" xfId="152"/>
    <cellStyle name="60% - 强调文字颜色 6 5 2" xfId="153"/>
    <cellStyle name="强调文字颜色 5" xfId="154"/>
    <cellStyle name="40% - 强调文字颜色 5" xfId="155"/>
    <cellStyle name="好_图书配备方案附件1.2" xfId="156"/>
    <cellStyle name="注释 3 2 3" xfId="157"/>
    <cellStyle name="40% - 强调文字颜色 6 6 3" xfId="158"/>
    <cellStyle name="千位分隔 3 2 2 2 3" xfId="159"/>
    <cellStyle name="标题 1 4 2" xfId="160"/>
    <cellStyle name="60% - 强调文字颜色 5" xfId="161"/>
    <cellStyle name="60% - 强调文字颜色 6 5 3" xfId="162"/>
    <cellStyle name="强调文字颜色 6" xfId="163"/>
    <cellStyle name="20% - 强调文字颜色 3 3 2" xfId="164"/>
    <cellStyle name="40% - 强调文字颜色 6" xfId="165"/>
    <cellStyle name="0,0&#13;&#10;NA&#13;&#10;" xfId="166"/>
    <cellStyle name="千位分隔 3 2 2 2 4" xfId="167"/>
    <cellStyle name="60% - 强调文字颜色 6" xfId="168"/>
    <cellStyle name="_ET_STYLE_NoName_00_" xfId="169"/>
    <cellStyle name="_2011年中等职业学校国家助学 金经费分配表（第二批）" xfId="170"/>
    <cellStyle name="常规 4 4 2" xfId="171"/>
    <cellStyle name="注释 4" xfId="172"/>
    <cellStyle name="_long term loan - others 300504_(中企华)审计评估联合申报明细表.V1" xfId="173"/>
    <cellStyle name="40% - 强调文字颜色 2 6 3" xfId="174"/>
    <cellStyle name="COST1" xfId="175"/>
    <cellStyle name="_2009年配套" xfId="176"/>
    <cellStyle name="差_玉林市2011年农村中小学校舍维修改造资金项目890 2" xfId="177"/>
    <cellStyle name="20% - 强调文字颜色 1 2 2 3" xfId="178"/>
    <cellStyle name="标题 6" xfId="179"/>
    <cellStyle name="??_0N-HANDLING " xfId="180"/>
    <cellStyle name="千位分隔 3 3" xfId="181"/>
    <cellStyle name="霓付 [0]_97MBO" xfId="182"/>
    <cellStyle name="60% - 强调文字颜色 1 4 2" xfId="183"/>
    <cellStyle name="20% - 强调文字颜色 3 6 2" xfId="184"/>
    <cellStyle name="@_text" xfId="185"/>
    <cellStyle name="_KPMG original version_(中企华)审计评估联合申报明细表.V1" xfId="186"/>
    <cellStyle name="_2013年百色市闲置校舍改建中小学附设幼儿园合计表(报教育厅)" xfId="187"/>
    <cellStyle name="_2010年一般预算收支平衡表（陈冬毅发）" xfId="188"/>
    <cellStyle name="常规 7 2" xfId="189"/>
    <cellStyle name="60% - 强调文字颜色 2 4 2" xfId="190"/>
    <cellStyle name="_Part III.200406.Loan and Liabilities details.(Site Name)_KPMG original version" xfId="191"/>
    <cellStyle name="强调文字颜色 1 4 3" xfId="192"/>
    <cellStyle name="20% - 强调文字颜色 4 6 2" xfId="193"/>
    <cellStyle name="??" xfId="194"/>
    <cellStyle name="40% - 强调文字颜色 4 3" xfId="195"/>
    <cellStyle name="计算 3 3" xfId="196"/>
    <cellStyle name="_2011年春季学期特定生活费" xfId="197"/>
    <cellStyle name="?? [0]" xfId="198"/>
    <cellStyle name="_CBRE明细表" xfId="199"/>
    <cellStyle name="常规 29" xfId="200"/>
    <cellStyle name="常规 34" xfId="201"/>
    <cellStyle name="_(中企华)审计评估联合申报明细表.V1" xfId="202"/>
    <cellStyle name="40% - 强调文字颜色 6 2 2 2" xfId="203"/>
    <cellStyle name="强调文字颜色 2 7 2" xfId="204"/>
    <cellStyle name="20% - 强调文字颜色 2 2 3" xfId="205"/>
    <cellStyle name="好_桂财教(2010)245号附件（2010年县镇学校扩容改造和寄宿制学校及附属生活设施建设资金预算） 2" xfId="206"/>
    <cellStyle name="_2011-2012学年自治区人民政府中等职业教育奖学金经费分配方案" xfId="207"/>
    <cellStyle name="40% - 强调文字颜色 3 2" xfId="208"/>
    <cellStyle name="_2011年高校科研经费分配表" xfId="209"/>
    <cellStyle name="20% - 强调文字颜色 1 3 3" xfId="210"/>
    <cellStyle name="计算 2 2" xfId="211"/>
    <cellStyle name="千位分隔 3 2 2 3 3 2" xfId="212"/>
    <cellStyle name="解释性文本 2" xfId="213"/>
    <cellStyle name="40% - 强调文字颜色 2 3 2 3" xfId="214"/>
    <cellStyle name="_2011年高校助学金分配表（80%）" xfId="215"/>
    <cellStyle name="40% - 强调文字颜色 1 2 2 2" xfId="216"/>
    <cellStyle name="千位分隔 4 5 3" xfId="217"/>
    <cellStyle name="_ET_STYLE_NoName_00__Book1" xfId="218"/>
    <cellStyle name="千位分隔 3 2 2 2 3 2" xfId="219"/>
    <cellStyle name="60% - 强调文字颜色 5 2" xfId="220"/>
    <cellStyle name="40% - 强调文字颜色 2 2 2 3" xfId="221"/>
    <cellStyle name="_ET_STYLE_NoName_00__附件1广西壮族自治区巡回支教点建设规划（2012-2015年）" xfId="222"/>
    <cellStyle name="千位分隔 3 2 2 2 2 3 2" xfId="223"/>
    <cellStyle name="60% - 强调文字颜色 4 3 2" xfId="224"/>
    <cellStyle name="常规 15" xfId="225"/>
    <cellStyle name="常规 20" xfId="226"/>
    <cellStyle name="_ET_STYLE_NoName_00__附件2广西壮族自治区扶持普惠性民办幼儿园奖补资金申报表（2012-2015年）" xfId="227"/>
    <cellStyle name="Input Cells 3" xfId="228"/>
    <cellStyle name="适中 3 4" xfId="229"/>
    <cellStyle name="强调文字颜色 3 3 3" xfId="230"/>
    <cellStyle name="40% - 强调文字颜色 5 2 2 2" xfId="231"/>
    <cellStyle name="20% - 强调文字颜色 6 5 2" xfId="232"/>
    <cellStyle name="_ET_STYLE_NoName_00__附件3广西壮族自治区扶持集体、企事业单位办园奖补资金申报表（2012-2015年）" xfId="233"/>
    <cellStyle name="_KPMG original version" xfId="234"/>
    <cellStyle name="千位分隔 4 4 2 3" xfId="235"/>
    <cellStyle name="0,0&#13;&#10;NA&#13;&#10; 8 2" xfId="236"/>
    <cellStyle name="_KPMG original version_附件1：审计评估联合申报明细表" xfId="237"/>
    <cellStyle name="常规 17 2 2" xfId="238"/>
    <cellStyle name="千位分隔 3 2 2 4 3" xfId="239"/>
    <cellStyle name="_long term loan - others 300504_KPMG original version" xfId="240"/>
    <cellStyle name="标题 1 6 2" xfId="241"/>
    <cellStyle name="_long term loan - others 300504_KPMG original version_(中企华)审计评估联合申报明细表.V1" xfId="242"/>
    <cellStyle name="常规 3 4" xfId="243"/>
    <cellStyle name="60% - 强调文字颜色 5 7 2" xfId="244"/>
    <cellStyle name="20% - 强调文字颜色 4 2 4" xfId="245"/>
    <cellStyle name="_long term loan - others 300504_KPMG original version_附件1：审计评估联合申报明细表" xfId="246"/>
    <cellStyle name="标题 3 2 2" xfId="247"/>
    <cellStyle name="好 5" xfId="248"/>
    <cellStyle name="20% - 强调文字颜色 1 7 3" xfId="249"/>
    <cellStyle name="计算 6 2" xfId="250"/>
    <cellStyle name="适中 3 2" xfId="251"/>
    <cellStyle name="常规 16 5" xfId="252"/>
    <cellStyle name="常规 13" xfId="253"/>
    <cellStyle name="好 4 3" xfId="254"/>
    <cellStyle name="_long term loan - others 300504_Shenhua PBC package 050530" xfId="255"/>
    <cellStyle name="20% - 强调文字颜色 4 2 2 2" xfId="256"/>
    <cellStyle name="20% - 强调文字颜色 3 3 4" xfId="257"/>
    <cellStyle name="_副本桂财教(2011)号（2011年免学费分配表）" xfId="258"/>
    <cellStyle name="_long term loan - others 300504_Shenhua PBC package 050530_(中企华)审计评估联合申报明细表.V1" xfId="259"/>
    <cellStyle name="计算 7" xfId="260"/>
    <cellStyle name="适中 4" xfId="261"/>
    <cellStyle name="常规 3 2 2" xfId="262"/>
    <cellStyle name="20% - 强调文字颜色 3 3 3" xfId="263"/>
    <cellStyle name="0,0&#13;&#10;NA&#13;&#10; 10" xfId="264"/>
    <cellStyle name="常规 2 15 2" xfId="265"/>
    <cellStyle name="_long term loan - others 300504_Shenhua PBC package 050530_附件1：审计评估联合申报明细表" xfId="266"/>
    <cellStyle name="计算 6" xfId="267"/>
    <cellStyle name="适中 3" xfId="268"/>
    <cellStyle name="{Thousand}" xfId="269"/>
    <cellStyle name="_long term loan - others 300504_附件1：审计评估联合申报明细表" xfId="270"/>
    <cellStyle name="千位分隔 4 2 3 2 2 2" xfId="271"/>
    <cellStyle name="千位分隔 3 2 2 2 2 4" xfId="272"/>
    <cellStyle name="60% - 强调文字颜色 4 4" xfId="273"/>
    <cellStyle name="40% - 强调文字颜色 5 2 3" xfId="274"/>
    <cellStyle name="20% - 强调文字颜色 6 6" xfId="275"/>
    <cellStyle name="常规 2 5" xfId="276"/>
    <cellStyle name="60% - 强调文字颜色 5 6 3" xfId="277"/>
    <cellStyle name="_long term loan - others 300504_审计调查表.V3" xfId="278"/>
    <cellStyle name="_Part III.200406.Loan and Liabilities details.(Site Name)" xfId="279"/>
    <cellStyle name="60% - 强调文字颜色 5 6" xfId="280"/>
    <cellStyle name="样式 1 13" xfId="281"/>
    <cellStyle name="差_补助与上解情况表 3" xfId="282"/>
    <cellStyle name="60% - 强调文字颜色 3 4 3" xfId="283"/>
    <cellStyle name="差_2013年薄改计划资金附件(1221修订） 2" xfId="284"/>
    <cellStyle name="千位分隔 4 3 2" xfId="285"/>
    <cellStyle name="20% - 强调文字颜色 5 6 3" xfId="286"/>
    <cellStyle name="_Part III.200406.Loan and Liabilities details.(Site Name)_(中企华)审计评估联合申报明细表.V1" xfId="287"/>
    <cellStyle name="_Part III.200406.Loan and Liabilities details.(Site Name)_KPMG original version_(中企华)审计评估联合申报明细表.V1" xfId="288"/>
    <cellStyle name="20% - 强调文字颜色 3 2 2 3" xfId="289"/>
    <cellStyle name="强调文字颜色 2 2 2" xfId="290"/>
    <cellStyle name="_Part III.200406.Loan and Liabilities details.(Site Name)_KPMG original version_附件1：审计评估联合申报明细表" xfId="291"/>
    <cellStyle name="40% - 强调文字颜色 2 3" xfId="292"/>
    <cellStyle name="_Part III.200406.Loan and Liabilities details.(Site Name)_Shenhua PBC package 050530_(中企华)审计评估联合申报明细表.V1" xfId="293"/>
    <cellStyle name="60% - 强调文字颜色 2 7 2" xfId="294"/>
    <cellStyle name="20% - 强调文字颜色 1 2 4" xfId="295"/>
    <cellStyle name="20% - 强调文字颜色 1 5" xfId="296"/>
    <cellStyle name="40% - 强调文字颜色 3 6 3" xfId="297"/>
    <cellStyle name="_梧州市扶持集体、企事业单位办园申报表（审核公式）" xfId="298"/>
    <cellStyle name="_Part III.200406.Loan and Liabilities details.(Site Name)_Shenhua PBC package 050530_附件1：审计评估联合申报明细表" xfId="299"/>
    <cellStyle name="entry box" xfId="300"/>
    <cellStyle name="Linked Cells 2 3" xfId="301"/>
    <cellStyle name="好 2" xfId="302"/>
    <cellStyle name="千位分隔 6 3 2 3 2" xfId="303"/>
    <cellStyle name="差_2010年自治区财政与市、试点县财政年终决算结算单20101202 2" xfId="304"/>
    <cellStyle name="20% - 强调文字颜色 2 3" xfId="305"/>
    <cellStyle name="输出 2 3" xfId="306"/>
    <cellStyle name="_Part III.200406.Loan and Liabilities details.(Site Name)_附件1：审计评估联合申报明细表" xfId="307"/>
    <cellStyle name="好_Book1_1" xfId="308"/>
    <cellStyle name="千位分隔 2" xfId="309"/>
    <cellStyle name="_Part III.200406.Loan and Liabilities details.(Site Name)_审计调查表.V3" xfId="310"/>
    <cellStyle name="常规 7 3 2" xfId="311"/>
    <cellStyle name="强调文字颜色 6 6" xfId="312"/>
    <cellStyle name="_Shenhua PBC package 050530" xfId="313"/>
    <cellStyle name="20% - 强调文字颜色 1 2 2 2" xfId="314"/>
    <cellStyle name="标题 5" xfId="315"/>
    <cellStyle name="_Shenhua PBC package 050530_(中企华)审计评估联合申报明细表.V1" xfId="316"/>
    <cellStyle name="适中 5 3" xfId="317"/>
    <cellStyle name="强调文字颜色 3 5 2" xfId="318"/>
    <cellStyle name="常规 2 12 2" xfId="319"/>
    <cellStyle name="常规_Sheet1 2" xfId="320"/>
    <cellStyle name="_Shenhua PBC package 050530_附件1：审计评估联合申报明细表" xfId="321"/>
    <cellStyle name="40% - 强调文字颜色 6 4 3" xfId="322"/>
    <cellStyle name="_房屋建筑评估申报表" xfId="323"/>
    <cellStyle name="标题 1 2 2" xfId="324"/>
    <cellStyle name="_附件1：审计评估联合申报明细表" xfId="325"/>
    <cellStyle name="_附件2：扶绥县教师周转宿舍建设试点项目2010年中央预算内投资计划建议方案表" xfId="326"/>
    <cellStyle name="60% - 强调文字颜色 5 3 3" xfId="327"/>
    <cellStyle name="千位分隔 6 2 2" xfId="328"/>
    <cellStyle name="40% - 强调文字颜色 5 3 2 3" xfId="329"/>
    <cellStyle name="千位分隔 3 3 2 4" xfId="330"/>
    <cellStyle name="汇总 2 2" xfId="331"/>
    <cellStyle name="_基础经济指标测算表" xfId="332"/>
    <cellStyle name="强调文字颜色 6 2 3" xfId="333"/>
    <cellStyle name="_审计调查表.V3" xfId="334"/>
    <cellStyle name="60% - 强调文字颜色 5 4 3" xfId="335"/>
    <cellStyle name="好_桂财教(2011)261号2012年薄改计划资金附件 3" xfId="336"/>
    <cellStyle name="千位分隔 6 3 2" xfId="337"/>
    <cellStyle name="_文函专递0211-施工企业调查表（附件）" xfId="338"/>
    <cellStyle name="千位分隔 4 3" xfId="339"/>
    <cellStyle name="60% - 强调文字颜色 1 5 2" xfId="340"/>
    <cellStyle name="差_2013年薄改计划资金附件(1221修订）" xfId="341"/>
    <cellStyle name="20% - 强调文字颜色 3 7 2" xfId="342"/>
    <cellStyle name="_梧州市扶持民办幼儿园申报表（审核公式）" xfId="343"/>
    <cellStyle name="常规 2 3 2" xfId="344"/>
    <cellStyle name="_梧州市巡回支教点申报表（审核公式）" xfId="345"/>
    <cellStyle name="_细表" xfId="346"/>
    <cellStyle name="{Comma [0]}" xfId="347"/>
    <cellStyle name="解释性文本 6" xfId="348"/>
    <cellStyle name="{Comma}" xfId="349"/>
    <cellStyle name="差 3" xfId="350"/>
    <cellStyle name="千位分隔 4 2 3 3" xfId="351"/>
    <cellStyle name="{Date}" xfId="352"/>
    <cellStyle name="40% - 强调文字颜色 1 2 4" xfId="353"/>
    <cellStyle name="{Thousand [0]}" xfId="354"/>
    <cellStyle name="常规 2 4" xfId="355"/>
    <cellStyle name="输入 3 3" xfId="356"/>
    <cellStyle name="钎霖_laroux" xfId="357"/>
    <cellStyle name="60% - 强调文字颜色 5 6 2" xfId="358"/>
    <cellStyle name="{Month}" xfId="359"/>
    <cellStyle name="per.style" xfId="360"/>
    <cellStyle name="{Percent}" xfId="361"/>
    <cellStyle name="{Z'0000(1 dec)}" xfId="362"/>
    <cellStyle name="{Z'0000(4 dec)}" xfId="363"/>
    <cellStyle name="40% - 强调文字颜色 6 7 2" xfId="364"/>
    <cellStyle name="40% - 强调文字颜色 6 2" xfId="365"/>
    <cellStyle name="20% - 强调文字颜色 3 3 2 2" xfId="366"/>
    <cellStyle name="好 3 3" xfId="367"/>
    <cellStyle name="0,0&#13;&#10;NA&#13;&#10; 2" xfId="368"/>
    <cellStyle name="20% - 强调文字颜色 1 6 3" xfId="369"/>
    <cellStyle name="计算 5 2" xfId="370"/>
    <cellStyle name="40% - 强调文字颜色 6 2 2" xfId="371"/>
    <cellStyle name="常规 4_复件 附件：2013年专项配套项目3.10" xfId="372"/>
    <cellStyle name="0,0&#13;&#10;NA&#13;&#10; 2 2" xfId="373"/>
    <cellStyle name="40% - 强调文字颜色 6 3" xfId="374"/>
    <cellStyle name="20% - 强调文字颜色 3 3 2 3" xfId="375"/>
    <cellStyle name="好 3 4" xfId="376"/>
    <cellStyle name="千位分隔[0] 2 2 2" xfId="377"/>
    <cellStyle name="0,0&#13;&#10;NA&#13;&#10; 3" xfId="378"/>
    <cellStyle name="千位分隔[0] 2 2 3" xfId="379"/>
    <cellStyle name="0,0&#13;&#10;NA&#13;&#10; 4" xfId="380"/>
    <cellStyle name="千位分隔 3 2 2 2 2 2 2" xfId="381"/>
    <cellStyle name="60% - 强调文字颜色 4 2 2" xfId="382"/>
    <cellStyle name="40% - 强调文字颜色 6 4" xfId="383"/>
    <cellStyle name="千位分隔 6 4 2 3" xfId="384"/>
    <cellStyle name="差_Book1" xfId="385"/>
    <cellStyle name="强调文字颜色 3 2 3" xfId="386"/>
    <cellStyle name="20% - 强调文字颜色 6 4 2" xfId="387"/>
    <cellStyle name="千位分隔[0] 2 2 5" xfId="388"/>
    <cellStyle name="0,0&#13;&#10;NA&#13;&#10; 6" xfId="389"/>
    <cellStyle name="注释 3 2" xfId="390"/>
    <cellStyle name="40% - 强调文字颜色 6 6" xfId="391"/>
    <cellStyle name="0,0&#13;&#10;NA&#13;&#10; 7" xfId="392"/>
    <cellStyle name="注释 3 3" xfId="393"/>
    <cellStyle name="40% - 强调文字颜色 6 7" xfId="394"/>
    <cellStyle name="0,0&#13;&#10;NA&#13;&#10; 8" xfId="395"/>
    <cellStyle name="0,0&#13;&#10;NA&#13;&#10; 9" xfId="396"/>
    <cellStyle name="40% - 强调文字颜色 3 2 2" xfId="397"/>
    <cellStyle name="40% - 强调文字颜色 3 2 4" xfId="398"/>
    <cellStyle name="40% - 强调文字颜色 3 2 2 2" xfId="399"/>
    <cellStyle name="差_2010年自治区财政与市、试点县财政年终决算结算单0211" xfId="400"/>
    <cellStyle name="0,0&#13;&#10;NA&#13;&#10; 9 2" xfId="401"/>
    <cellStyle name="20% - 强调文字颜色 1 2" xfId="402"/>
    <cellStyle name="注释 7 3" xfId="403"/>
    <cellStyle name="链接单元格 3 2" xfId="404"/>
    <cellStyle name="40% - 强调文字颜色 1 3 2 3" xfId="405"/>
    <cellStyle name="链接单元格 3 2 2" xfId="406"/>
    <cellStyle name="常规 11 4" xfId="407"/>
    <cellStyle name="20% - 强调文字颜色 1 2 2" xfId="408"/>
    <cellStyle name="40% - 强调文字颜色 2 2" xfId="409"/>
    <cellStyle name="强调文字颜色 1 7 2" xfId="410"/>
    <cellStyle name="20% - 强调文字颜色 1 2 3" xfId="411"/>
    <cellStyle name="20% - 强调文字颜色 1 3" xfId="412"/>
    <cellStyle name="Normal_0105第二套审计报表定稿" xfId="413"/>
    <cellStyle name="20% - 强调文字颜色 1 3 2" xfId="414"/>
    <cellStyle name="好_2013年薄改计划资金附件(1221修订） 3" xfId="415"/>
    <cellStyle name="千位分隔 6 3 2 2 2 2" xfId="416"/>
    <cellStyle name="常规 12 4" xfId="417"/>
    <cellStyle name="20% - 强调文字颜色 1 3 2 2" xfId="418"/>
    <cellStyle name="千位分隔 2 4 2 2 2" xfId="419"/>
    <cellStyle name="20% - 强调文字颜色 1 3 2 3" xfId="420"/>
    <cellStyle name="40% - 强调文字颜色 3 3" xfId="421"/>
    <cellStyle name="20% - 强调文字颜色 1 3 4" xfId="422"/>
    <cellStyle name="计算 2 3" xfId="423"/>
    <cellStyle name="20% - 强调文字颜色 1 4" xfId="424"/>
    <cellStyle name="千位分隔 6 3 2 2 3" xfId="425"/>
    <cellStyle name="40% - 强调文字颜色 3 6 2" xfId="426"/>
    <cellStyle name="20% - 强调文字颜色 1 4 2" xfId="427"/>
    <cellStyle name="20% - 强调文字颜色 1 5 2" xfId="428"/>
    <cellStyle name="好_图书配备方案附件1.2 2" xfId="429"/>
    <cellStyle name="40% - 强调文字颜色 5 2" xfId="430"/>
    <cellStyle name="好 2 3" xfId="431"/>
    <cellStyle name="20% - 强调文字颜色 1 5 3" xfId="432"/>
    <cellStyle name="计算 4 2" xfId="433"/>
    <cellStyle name="20% - 强调文字颜色 1 6" xfId="434"/>
    <cellStyle name="20% - 强调文字颜色 1 6 2" xfId="435"/>
    <cellStyle name="20% - 强调文字颜色 1 7" xfId="436"/>
    <cellStyle name="Œ…‹æØ‚è [0.00]_Region Orders (2)" xfId="437"/>
    <cellStyle name="常规 16 4" xfId="438"/>
    <cellStyle name="20% - 强调文字颜色 1 7 2" xfId="439"/>
    <cellStyle name="20% - 强调文字颜色 2 2" xfId="440"/>
    <cellStyle name="20% - 强调文字颜色 2 2 2" xfId="441"/>
    <cellStyle name="20% - 强调文字颜色 2 2 2 2" xfId="442"/>
    <cellStyle name="20% - 强调文字颜色 2 6" xfId="443"/>
    <cellStyle name="20% - 强调文字颜色 2 2 2 3" xfId="444"/>
    <cellStyle name="Normal - Style1 2" xfId="445"/>
    <cellStyle name="20% - 强调文字颜色 2 7" xfId="446"/>
    <cellStyle name="60% - 强调文字颜色 3 7 2" xfId="447"/>
    <cellStyle name="20% - 强调文字颜色 2 2 4" xfId="448"/>
    <cellStyle name="HEADER" xfId="449"/>
    <cellStyle name="20% - 强调文字颜色 2 3 2" xfId="450"/>
    <cellStyle name="Currency [0]_353HHC" xfId="451"/>
    <cellStyle name="常规 35" xfId="452"/>
    <cellStyle name="20% - 强调文字颜色 2 3 2 2" xfId="453"/>
    <cellStyle name="20% - 强调文字颜色 2 3 2 3" xfId="454"/>
    <cellStyle name="20% - 强调文字颜色 2 3 3" xfId="455"/>
    <cellStyle name="常规 36" xfId="456"/>
    <cellStyle name="20% - 强调文字颜色 2 3 4" xfId="457"/>
    <cellStyle name="常规 37" xfId="458"/>
    <cellStyle name="40% - 强调文字颜色 3 7 2" xfId="459"/>
    <cellStyle name="差_2010年自治区财政与市、试点县财政年终决算结算单20101202 3" xfId="460"/>
    <cellStyle name="20% - 强调文字颜色 2 4" xfId="461"/>
    <cellStyle name="20% - 强调文字颜色 2 4 3" xfId="462"/>
    <cellStyle name="好_2013年薄改计划资金附件1220" xfId="463"/>
    <cellStyle name="20% - 强调文字颜色 2 5" xfId="464"/>
    <cellStyle name="40% - 强调文字颜色 3 7 3" xfId="465"/>
    <cellStyle name="20% - 强调文字颜色 2 5 2" xfId="466"/>
    <cellStyle name="20% - 强调文字颜色 2 5 3" xfId="467"/>
    <cellStyle name="20% - 强调文字颜色 2 6 2" xfId="468"/>
    <cellStyle name="20% - 强调文字颜色 2 6 3" xfId="469"/>
    <cellStyle name="Normal - Style1 2 2" xfId="470"/>
    <cellStyle name="20% - 强调文字颜色 2 7 2" xfId="471"/>
    <cellStyle name="20% - 强调文字颜色 2 7 3" xfId="472"/>
    <cellStyle name="适中 7" xfId="473"/>
    <cellStyle name="20% - 强调文字颜色 3 2" xfId="474"/>
    <cellStyle name="适中 7 2" xfId="475"/>
    <cellStyle name="20% - 强调文字颜色 3 2 2" xfId="476"/>
    <cellStyle name="20% - 强调文字颜色 3 2 2 2" xfId="477"/>
    <cellStyle name="强调文字颜色 3 7 2" xfId="478"/>
    <cellStyle name="20% - 强调文字颜色 3 2 3" xfId="479"/>
    <cellStyle name="60% - 强调文字颜色 4 7 2" xfId="480"/>
    <cellStyle name="20% - 强调文字颜色 3 2 4" xfId="481"/>
    <cellStyle name="60% - 强调文字颜色 1 2" xfId="482"/>
    <cellStyle name="20% - 强调文字颜色 3 4" xfId="483"/>
    <cellStyle name="60% - 强调文字颜色 1 2 2" xfId="484"/>
    <cellStyle name="20% - 强调文字颜色 3 4 2" xfId="485"/>
    <cellStyle name="60% - 强调文字颜色 1 2 3" xfId="486"/>
    <cellStyle name="差_Book1_1 2" xfId="487"/>
    <cellStyle name="20% - 强调文字颜色 3 4 3" xfId="488"/>
    <cellStyle name="千位分隔[0] 2 3 2 2 2" xfId="489"/>
    <cellStyle name="60% - 强调文字颜色 1 3" xfId="490"/>
    <cellStyle name="20% - 强调文字颜色 3 5" xfId="491"/>
    <cellStyle name="千位分隔 2 3" xfId="492"/>
    <cellStyle name="60% - 强调文字颜色 1 3 2" xfId="493"/>
    <cellStyle name="常规 2 18" xfId="494"/>
    <cellStyle name="20% - 强调文字颜色 3 5 2" xfId="495"/>
    <cellStyle name="千位分隔 3 3 2 2 2 2" xfId="496"/>
    <cellStyle name="千位分隔 2 4" xfId="497"/>
    <cellStyle name="60% - 强调文字颜色 1 3 3" xfId="498"/>
    <cellStyle name="Input [yellow]" xfId="499"/>
    <cellStyle name="常规 2 19" xfId="500"/>
    <cellStyle name="gcd 2" xfId="501"/>
    <cellStyle name="千位分隔 2 2 2" xfId="502"/>
    <cellStyle name="20% - 强调文字颜色 3 5 3" xfId="503"/>
    <cellStyle name="60% - 强调文字颜色 1 4" xfId="504"/>
    <cellStyle name="20% - 强调文字颜色 3 6" xfId="505"/>
    <cellStyle name="千位分隔 3 4" xfId="506"/>
    <cellStyle name="60% - 强调文字颜色 1 4 3" xfId="507"/>
    <cellStyle name="千位分隔 2 3 2" xfId="508"/>
    <cellStyle name="20% - 强调文字颜色 3 6 3" xfId="509"/>
    <cellStyle name="Milliers [0]_!!!GO" xfId="510"/>
    <cellStyle name="60% - 强调文字颜色 1 5" xfId="511"/>
    <cellStyle name="20% - 强调文字颜色 3 7" xfId="512"/>
    <cellStyle name="千位分隔 4 4" xfId="513"/>
    <cellStyle name="60% - 强调文字颜色 1 5 3" xfId="514"/>
    <cellStyle name="gcd 2 2" xfId="515"/>
    <cellStyle name="千位分隔 2 4 2" xfId="516"/>
    <cellStyle name="20% - 强调文字颜色 3 7 3" xfId="517"/>
    <cellStyle name="20% - 强调文字颜色 4 2" xfId="518"/>
    <cellStyle name="20% - 强调文字颜色 4 2 2" xfId="519"/>
    <cellStyle name="差_贺州市2010学校改扩容改造和寄宿制学校及附属生活设施建设项目计划表" xfId="520"/>
    <cellStyle name="20% - 强调文字颜色 4 2 2 3" xfId="521"/>
    <cellStyle name="强调文字颜色 4 7 2" xfId="522"/>
    <cellStyle name="20% - 强调文字颜色 4 2 3" xfId="523"/>
    <cellStyle name="20% - 强调文字颜色 4 3" xfId="524"/>
    <cellStyle name="Monétaire [0]_!!!GO" xfId="525"/>
    <cellStyle name="20% - 强调文字颜色 4 3 2" xfId="526"/>
    <cellStyle name="好_Book1" xfId="527"/>
    <cellStyle name="20% - 强调文字颜色 4 3 4" xfId="528"/>
    <cellStyle name="20% - 强调文字颜色 4 3 2 2" xfId="529"/>
    <cellStyle name="20% - 强调文字颜色 4 3 2 3" xfId="530"/>
    <cellStyle name="20% - 强调文字颜色 4 3 3" xfId="531"/>
    <cellStyle name="差_2013年薄改计划资金附件1220" xfId="532"/>
    <cellStyle name="Model 2" xfId="533"/>
    <cellStyle name="常规 5" xfId="534"/>
    <cellStyle name="60% - 强调文字颜色 2 2" xfId="535"/>
    <cellStyle name="20% - 强调文字颜色 4 4" xfId="536"/>
    <cellStyle name="常规 5 3" xfId="537"/>
    <cellStyle name="输入 6 2" xfId="538"/>
    <cellStyle name="60% - 强调文字颜色 2 2 3" xfId="539"/>
    <cellStyle name="20% - 强调文字颜色 4 4 3" xfId="540"/>
    <cellStyle name="注释 2" xfId="541"/>
    <cellStyle name="60% - 强调文字颜色 2 3 2" xfId="542"/>
    <cellStyle name="好_桂教报〔2011〕75号附件1的附件3" xfId="543"/>
    <cellStyle name="常规 6 2" xfId="544"/>
    <cellStyle name="强调文字颜色 1 3 3" xfId="545"/>
    <cellStyle name="20% - 强调文字颜色 4 5 2" xfId="546"/>
    <cellStyle name="常规 6 3" xfId="547"/>
    <cellStyle name="注释 3" xfId="548"/>
    <cellStyle name="输入 7 2" xfId="549"/>
    <cellStyle name="60% - 强调文字颜色 2 3 3" xfId="550"/>
    <cellStyle name="InputArea" xfId="551"/>
    <cellStyle name="千位分隔 3 2 2" xfId="552"/>
    <cellStyle name="20% - 强调文字颜色 4 5 3" xfId="553"/>
    <cellStyle name="常规 7" xfId="554"/>
    <cellStyle name="60% - 强调文字颜色 2 4" xfId="555"/>
    <cellStyle name="20% - 强调文字颜色 4 6" xfId="556"/>
    <cellStyle name="千位分隔 3 2 4 3 2" xfId="557"/>
    <cellStyle name="常规 8" xfId="558"/>
    <cellStyle name="60% - 强调文字颜色 2 5" xfId="559"/>
    <cellStyle name="20% - 强调文字颜色 4 7" xfId="560"/>
    <cellStyle name="千位分隔 2 8" xfId="561"/>
    <cellStyle name="常规 8 2 2" xfId="562"/>
    <cellStyle name="콤마_BOILER-CO1" xfId="563"/>
    <cellStyle name="20% - 强调文字颜色 5 2" xfId="564"/>
    <cellStyle name="20% - 强调文字颜色 5 2 2" xfId="565"/>
    <cellStyle name="千位分隔 4 2 2 2 4" xfId="566"/>
    <cellStyle name="40% - 强调文字颜色 2 7" xfId="567"/>
    <cellStyle name="20% - 强调文字颜色 5 2 2 2" xfId="568"/>
    <cellStyle name="20% - 强调文字颜色 5 2 2 3" xfId="569"/>
    <cellStyle name="Milliers_!!!GO" xfId="570"/>
    <cellStyle name="40% - 强调文字颜色 1 7 2" xfId="571"/>
    <cellStyle name="强调文字颜色 5 7 2" xfId="572"/>
    <cellStyle name="20% - 强调文字颜色 5 2 3" xfId="573"/>
    <cellStyle name="20% - 强调文字颜色 5 2 4" xfId="574"/>
    <cellStyle name="20% - 强调文字颜色 5 3" xfId="575"/>
    <cellStyle name="20% - 强调文字颜色 5 3 2" xfId="576"/>
    <cellStyle name="百分比 3" xfId="577"/>
    <cellStyle name="20% - 强调文字颜色 5 3 2 2" xfId="578"/>
    <cellStyle name="百分比 3 2" xfId="579"/>
    <cellStyle name="20% - 强调文字颜色 5 3 2 3" xfId="580"/>
    <cellStyle name="百分比 3 3" xfId="581"/>
    <cellStyle name="40% - 强调文字颜色 2 7 2" xfId="582"/>
    <cellStyle name="60% - 强调文字颜色 3 2" xfId="583"/>
    <cellStyle name="20% - 强调文字颜色 5 4" xfId="584"/>
    <cellStyle name="60% - 强调文字颜色 3 2 2" xfId="585"/>
    <cellStyle name="千位分隔 6 3 2 3" xfId="586"/>
    <cellStyle name="差_2010年自治区财政与市、试点县财政年终决算结算单20101202" xfId="587"/>
    <cellStyle name="强调文字颜色 2 2 3" xfId="588"/>
    <cellStyle name="20% - 强调文字颜色 5 4 2" xfId="589"/>
    <cellStyle name="60% - 强调文字颜色 3 2 3" xfId="590"/>
    <cellStyle name="20% - 强调文字颜色 5 4 3" xfId="591"/>
    <cellStyle name="60% - 强调文字颜色 3 3" xfId="592"/>
    <cellStyle name="20% - 强调文字颜色 5 5" xfId="593"/>
    <cellStyle name="60% - 强调文字颜色 3 3 2" xfId="594"/>
    <cellStyle name="汇总 7" xfId="595"/>
    <cellStyle name="强调文字颜色 2 3 3" xfId="596"/>
    <cellStyle name="20% - 强调文字颜色 5 5 2" xfId="597"/>
    <cellStyle name="60% - 强调文字颜色 3 3 3" xfId="598"/>
    <cellStyle name="千位分隔 4 2 2" xfId="599"/>
    <cellStyle name="20% - 强调文字颜色 5 5 3" xfId="600"/>
    <cellStyle name="差_补助与上解情况表" xfId="601"/>
    <cellStyle name="好_Sheet1 2" xfId="602"/>
    <cellStyle name="60% - 强调文字颜色 3 4" xfId="603"/>
    <cellStyle name="20% - 强调文字颜色 5 6" xfId="604"/>
    <cellStyle name="样式 1 12" xfId="605"/>
    <cellStyle name="差_补助与上解情况表 2" xfId="606"/>
    <cellStyle name="60% - 强调文字颜色 3 4 2" xfId="607"/>
    <cellStyle name="强调文字颜色 2 4 3" xfId="608"/>
    <cellStyle name="20% - 强调文字颜色 5 6 2" xfId="609"/>
    <cellStyle name="好_Sheet1 3" xfId="610"/>
    <cellStyle name="60% - 强调文字颜色 3 5" xfId="611"/>
    <cellStyle name="20% - 强调文字颜色 5 7" xfId="612"/>
    <cellStyle name="60% - 强调文字颜色 3 5 2" xfId="613"/>
    <cellStyle name="强调文字颜色 2 5 3" xfId="614"/>
    <cellStyle name="20% - 强调文字颜色 5 7 2" xfId="615"/>
    <cellStyle name="60% - 强调文字颜色 3 5 3" xfId="616"/>
    <cellStyle name="千位分隔 4 4 2" xfId="617"/>
    <cellStyle name="20% - 强调文字颜色 5 7 3" xfId="618"/>
    <cellStyle name="千位分隔 3 8" xfId="619"/>
    <cellStyle name="千位分隔 2 3 2 2 2" xfId="620"/>
    <cellStyle name="常规 8 3 2" xfId="621"/>
    <cellStyle name="20% - 强调文字颜色 6 2" xfId="622"/>
    <cellStyle name="40% - 强调文字颜色 4 4" xfId="623"/>
    <cellStyle name="千位分隔 2 3 2 2 2 2" xfId="624"/>
    <cellStyle name="计算 3 4" xfId="625"/>
    <cellStyle name="20% - 强调文字颜色 6 2 2" xfId="626"/>
    <cellStyle name="40% - 强调文字颜色 4 4 2" xfId="627"/>
    <cellStyle name="20% - 强调文字颜色 6 2 2 2" xfId="628"/>
    <cellStyle name="好_桂林市2011年中小学校舍维修改造资金项目计划表" xfId="629"/>
    <cellStyle name="强调文字颜色 2 7" xfId="630"/>
    <cellStyle name="百分比 2 2 2" xfId="631"/>
    <cellStyle name="60% - 强调文字颜色 3 24" xfId="632"/>
    <cellStyle name="20% - 强调文字颜色 6 2 2 3" xfId="633"/>
    <cellStyle name="标题 10 2" xfId="634"/>
    <cellStyle name="好_桂财教(2010)245号附件（2010年县镇学校扩容改造和寄宿制学校及附属生活设施建设资金预算）" xfId="635"/>
    <cellStyle name="40% - 强调文字颜色 4 4 3" xfId="636"/>
    <cellStyle name="千位分隔 4 2 2 4 2" xfId="637"/>
    <cellStyle name="40% - 强调文字颜色 4 5" xfId="638"/>
    <cellStyle name="强调文字颜色 6 7 2" xfId="639"/>
    <cellStyle name="20% - 强调文字颜色 6 2 3" xfId="640"/>
    <cellStyle name="40% - 强调文字颜色 4 6" xfId="641"/>
    <cellStyle name="20% - 强调文字颜色 6 2 4" xfId="642"/>
    <cellStyle name="解释性文本 3 2 2" xfId="643"/>
    <cellStyle name="20% - 强调文字颜色 6 3" xfId="644"/>
    <cellStyle name="40% - 强调文字颜色 5 4" xfId="645"/>
    <cellStyle name="20% - 强调文字颜色 6 3 2" xfId="646"/>
    <cellStyle name="20% - 强调文字颜色 6 3 2 2" xfId="647"/>
    <cellStyle name="60% - 强调文字颜色 6 3" xfId="648"/>
    <cellStyle name="40% - 强调文字颜色 5 4 2" xfId="649"/>
    <cellStyle name="40% - 强调文字颜色 5 4 3" xfId="650"/>
    <cellStyle name="60% - 强调文字颜色 6 4" xfId="651"/>
    <cellStyle name="百分比 3 2 2" xfId="652"/>
    <cellStyle name="20% - 强调文字颜色 6 3 2 3" xfId="653"/>
    <cellStyle name="40% - 强调文字颜色 5 5" xfId="654"/>
    <cellStyle name="20% - 强调文字颜色 6 3 3" xfId="655"/>
    <cellStyle name="no dec" xfId="656"/>
    <cellStyle name="注释 2 2" xfId="657"/>
    <cellStyle name="40% - 强调文字颜色 5 6" xfId="658"/>
    <cellStyle name="好_桂教报〔2011〕75号附件1的附件3 2" xfId="659"/>
    <cellStyle name="常规 6 2 2" xfId="660"/>
    <cellStyle name="20% - 强调文字颜色 6 3 4" xfId="661"/>
    <cellStyle name="千位分隔 3 2 2 2 2 2" xfId="662"/>
    <cellStyle name="60% - 强调文字颜色 4 2" xfId="663"/>
    <cellStyle name="20% - 强调文字颜色 6 4" xfId="664"/>
    <cellStyle name="千位分隔 3 2 2 2 2 3" xfId="665"/>
    <cellStyle name="60% - 强调文字颜色 4 3" xfId="666"/>
    <cellStyle name="40% - 强调文字颜色 5 2 2" xfId="667"/>
    <cellStyle name="20% - 强调文字颜色 6 5" xfId="668"/>
    <cellStyle name="60% - 强调文字颜色 4 3 3" xfId="669"/>
    <cellStyle name="常规 16" xfId="670"/>
    <cellStyle name="常规 21" xfId="671"/>
    <cellStyle name="Input Cells 4" xfId="672"/>
    <cellStyle name="千位分隔 5 2 2" xfId="673"/>
    <cellStyle name="40% - 强调文字颜色 5 2 2 3" xfId="674"/>
    <cellStyle name="20% - 强调文字颜色 6 5 3" xfId="675"/>
    <cellStyle name="60% - 强调文字颜色 4 4 2" xfId="676"/>
    <cellStyle name="强调文字颜色 3 4 3" xfId="677"/>
    <cellStyle name="20% - 强调文字颜色 6 6 2" xfId="678"/>
    <cellStyle name="60% - 强调文字颜色 4 4 3" xfId="679"/>
    <cellStyle name="e鯪9Y_x000B_" xfId="680"/>
    <cellStyle name="好_2011年梧州市校舍维修改造项目计划 2" xfId="681"/>
    <cellStyle name="Normal - Style1" xfId="682"/>
    <cellStyle name="千位分隔 5 3 2" xfId="683"/>
    <cellStyle name="20% - 强调文字颜色 6 6 3" xfId="684"/>
    <cellStyle name="60% - 强调文字颜色 4 5" xfId="685"/>
    <cellStyle name="40% - 强调文字颜色 5 2 4" xfId="686"/>
    <cellStyle name="20% - 强调文字颜色 6 7" xfId="687"/>
    <cellStyle name="60% - 强调文字颜色 4 5 2" xfId="688"/>
    <cellStyle name="强调文字颜色 3 5 3" xfId="689"/>
    <cellStyle name="20% - 强调文字颜色 6 7 2" xfId="690"/>
    <cellStyle name="常规 2 12 3" xfId="691"/>
    <cellStyle name="60% - 强调文字颜色 4 5 3" xfId="692"/>
    <cellStyle name="千位分隔 5 4 2" xfId="693"/>
    <cellStyle name="20% - 强调文字颜色 6 7 3" xfId="694"/>
    <cellStyle name="常规 2 12 4" xfId="695"/>
    <cellStyle name="40% - 强调文字颜色 4 3 2 2" xfId="696"/>
    <cellStyle name="40% - 强调文字颜色 1 2" xfId="697"/>
    <cellStyle name="40% - 强调文字颜色 1 2 2" xfId="698"/>
    <cellStyle name="40% - 强调文字颜色 6 2 2 3" xfId="699"/>
    <cellStyle name="40% - 强调文字颜色 1 2 2 3" xfId="700"/>
    <cellStyle name="40% - 强调文字颜色 1 2 3" xfId="701"/>
    <cellStyle name="40% - 强调文字颜色 4 3 2 3" xfId="702"/>
    <cellStyle name="40% - 强调文字颜色 1 3" xfId="703"/>
    <cellStyle name="常规 9 2" xfId="704"/>
    <cellStyle name="60% - 强调文字颜色 2 6 2" xfId="705"/>
    <cellStyle name="注释 7" xfId="706"/>
    <cellStyle name="样式 1_Sheet2" xfId="707"/>
    <cellStyle name="40% - 强调文字颜色 1 3 2" xfId="708"/>
    <cellStyle name="常规 9 2 2" xfId="709"/>
    <cellStyle name="注释 7 2" xfId="710"/>
    <cellStyle name="40% - 强调文字颜色 1 3 2 2" xfId="711"/>
    <cellStyle name="40% - 强调文字颜色 1 3 3" xfId="712"/>
    <cellStyle name="40% - 强调文字颜色 1 3 4" xfId="713"/>
    <cellStyle name="千位分隔 2 3 3 2" xfId="714"/>
    <cellStyle name="40% - 强调文字颜色 1 4" xfId="715"/>
    <cellStyle name="常规 9 3" xfId="716"/>
    <cellStyle name="60% - 强调文字颜色 2 6 3" xfId="717"/>
    <cellStyle name="千位分隔 2 3 3 2 2" xfId="718"/>
    <cellStyle name="40% - 强调文字颜色 1 4 2" xfId="719"/>
    <cellStyle name="常规 9 3 2" xfId="720"/>
    <cellStyle name="40% - 强调文字颜色 1 4 3" xfId="721"/>
    <cellStyle name="千位分隔 2 3 3 3" xfId="722"/>
    <cellStyle name="40% - 强调文字颜色 1 5" xfId="723"/>
    <cellStyle name="常规 9 4" xfId="724"/>
    <cellStyle name="40% - 强调文字颜色 1 5 2" xfId="725"/>
    <cellStyle name="40% - 强调文字颜色 2 3 2 2" xfId="726"/>
    <cellStyle name="40% - 强调文字颜色 1 5 3" xfId="727"/>
    <cellStyle name="40% - 强调文字颜色 1 6" xfId="728"/>
    <cellStyle name="40% - 强调文字颜色 1 6 2" xfId="729"/>
    <cellStyle name="40% - 强调文字颜色 1 6 3" xfId="730"/>
    <cellStyle name="好_Book1_桂教报〔2011〕75号附件1的附件3 2" xfId="731"/>
    <cellStyle name="40% - 强调文字颜色 1 7" xfId="732"/>
    <cellStyle name="40% - 强调文字颜色 1 7 3" xfId="733"/>
    <cellStyle name="category" xfId="734"/>
    <cellStyle name="千位分隔[0] 2 2 2 2 3" xfId="735"/>
    <cellStyle name="40% - 强调文字颜色 2 2 2" xfId="736"/>
    <cellStyle name="40% - 强调文字颜色 6 3 2 3" xfId="737"/>
    <cellStyle name="差_2011年梧州市校舍维修改造项目计划" xfId="738"/>
    <cellStyle name="40% - 强调文字颜色 2 2 2 2" xfId="739"/>
    <cellStyle name="40% - 强调文字颜色 2 2 3" xfId="740"/>
    <cellStyle name="40% - 强调文字颜色 2 2 4" xfId="741"/>
    <cellStyle name="40% - 强调文字颜色 2 3 2" xfId="742"/>
    <cellStyle name="40% - 强调文字颜色 2 3 3" xfId="743"/>
    <cellStyle name="千位分隔 2 2 2 2 2 2 2" xfId="744"/>
    <cellStyle name="40% - 强调文字颜色 2 3 4" xfId="745"/>
    <cellStyle name="千位分隔 2 3 4 2" xfId="746"/>
    <cellStyle name="40% - 强调文字颜色 2 4" xfId="747"/>
    <cellStyle name="60% - 强调文字颜色 2 7 3" xfId="748"/>
    <cellStyle name="40% - 强调文字颜色 2 4 2" xfId="749"/>
    <cellStyle name="40% - 强调文字颜色 2 4 3" xfId="750"/>
    <cellStyle name="差_玉林市2011年农村中小学校舍维修改造资金项目890" xfId="751"/>
    <cellStyle name="差 2 2 2" xfId="752"/>
    <cellStyle name="千位分隔 4 2 2 2 2" xfId="753"/>
    <cellStyle name="40% - 强调文字颜色 2 5" xfId="754"/>
    <cellStyle name="千位分隔 4 2 2 2 2 2" xfId="755"/>
    <cellStyle name="40% - 强调文字颜色 2 5 2" xfId="756"/>
    <cellStyle name="千位分隔 4 2 2 2 3" xfId="757"/>
    <cellStyle name="40% - 强调文字颜色 2 6" xfId="758"/>
    <cellStyle name="百分比 2 3" xfId="759"/>
    <cellStyle name="千位分隔 4 2 2 2 3 2" xfId="760"/>
    <cellStyle name="40% - 强调文字颜色 2 6 2" xfId="761"/>
    <cellStyle name="40% - 强调文字颜色 2 7 3" xfId="762"/>
    <cellStyle name="千位分隔 3 2 3 2 3 2" xfId="763"/>
    <cellStyle name="40% - 强调文字颜色 3 2 2 3" xfId="764"/>
    <cellStyle name="千位分隔 2 2 2 2 3 2" xfId="765"/>
    <cellStyle name="40% - 强调文字颜色 3 2 3" xfId="766"/>
    <cellStyle name="40% - 强调文字颜色 3 3 2" xfId="767"/>
    <cellStyle name="常规 25" xfId="768"/>
    <cellStyle name="常规 30" xfId="769"/>
    <cellStyle name="40% - 强调文字颜色 4 2 4" xfId="770"/>
    <cellStyle name="40% - 强调文字颜色 3 3 2 2" xfId="771"/>
    <cellStyle name="常规 25 2" xfId="772"/>
    <cellStyle name="常规 30 2" xfId="773"/>
    <cellStyle name="千位分隔 7" xfId="774"/>
    <cellStyle name="标题 4 6" xfId="775"/>
    <cellStyle name="千位分隔 8" xfId="776"/>
    <cellStyle name="标题 4 7" xfId="777"/>
    <cellStyle name="40% - 强调文字颜色 3 3 2 3" xfId="778"/>
    <cellStyle name="40% - 强调文字颜色 3 3 4" xfId="779"/>
    <cellStyle name="常规 27" xfId="780"/>
    <cellStyle name="常规 32" xfId="781"/>
    <cellStyle name="差_04.收入和财力基础表" xfId="782"/>
    <cellStyle name="40% - 强调文字颜色 3 4" xfId="783"/>
    <cellStyle name="40% - 强调文字颜色 3 4 2" xfId="784"/>
    <cellStyle name="警告文本 6" xfId="785"/>
    <cellStyle name="差 3 2 2" xfId="786"/>
    <cellStyle name="40% - 强调文字颜色 3 4 3" xfId="787"/>
    <cellStyle name="千位分隔 4 2 2 3 2" xfId="788"/>
    <cellStyle name="40% - 强调文字颜色 3 5" xfId="789"/>
    <cellStyle name="千位分隔 4 2 2 3 2 2" xfId="790"/>
    <cellStyle name="40% - 强调文字颜色 3 5 2" xfId="791"/>
    <cellStyle name="千位分隔 4 2 2 3 3" xfId="792"/>
    <cellStyle name="40% - 强调文字颜色 3 6" xfId="793"/>
    <cellStyle name="40% - 强调文字颜色 3 7" xfId="794"/>
    <cellStyle name="千位分隔 5" xfId="795"/>
    <cellStyle name="标题 4 4" xfId="796"/>
    <cellStyle name="40% - 强调文字颜色 4 2 2" xfId="797"/>
    <cellStyle name="千位分隔 5 2" xfId="798"/>
    <cellStyle name="标题 4 4 2" xfId="799"/>
    <cellStyle name="40% - 强调文字颜色 4 2 2 2" xfId="800"/>
    <cellStyle name="40% - 强调文字颜色 4 2 2 3" xfId="801"/>
    <cellStyle name="千位分隔 5 3" xfId="802"/>
    <cellStyle name="60% - 强调文字颜色 1 6 2" xfId="803"/>
    <cellStyle name="千位分隔 6" xfId="804"/>
    <cellStyle name="标题 4 5" xfId="805"/>
    <cellStyle name="40% - 强调文字颜色 4 2 3" xfId="806"/>
    <cellStyle name="千位分隔[0] 2 6" xfId="807"/>
    <cellStyle name="40% - 强调文字颜色 4 5 2" xfId="808"/>
    <cellStyle name="千位分隔[0] 2 7" xfId="809"/>
    <cellStyle name="40% - 强调文字颜色 4 5 3" xfId="810"/>
    <cellStyle name="输入 3" xfId="811"/>
    <cellStyle name="常规 2 9" xfId="812"/>
    <cellStyle name="40% - 强调文字颜色 4 6 2" xfId="813"/>
    <cellStyle name="40% - 强调文字颜色 4 6 3" xfId="814"/>
    <cellStyle name="40% - 强调文字颜色 4 7" xfId="815"/>
    <cellStyle name="千位分隔 6 2 2 2 2 2 2" xfId="816"/>
    <cellStyle name="常规 3 9" xfId="817"/>
    <cellStyle name="40% - 强调文字颜色 4 7 2" xfId="818"/>
    <cellStyle name="40% - 强调文字颜色 4 7 3" xfId="819"/>
    <cellStyle name="好_图书配备方案附件1.2 3" xfId="820"/>
    <cellStyle name="40% - 强调文字颜色 5 3" xfId="821"/>
    <cellStyle name="千位分隔 3 2 2 2 3 3" xfId="822"/>
    <cellStyle name="60% - 强调文字颜色 5 3" xfId="823"/>
    <cellStyle name="40% - 强调文字颜色 5 3 2" xfId="824"/>
    <cellStyle name="60% - 强调文字颜色 5 3 2" xfId="825"/>
    <cellStyle name="Sheet Head" xfId="826"/>
    <cellStyle name="强调文字颜色 4 3 3" xfId="827"/>
    <cellStyle name="40% - 强调文字颜色 5 3 2 2" xfId="828"/>
    <cellStyle name="60% - 强调文字颜色 5 4" xfId="829"/>
    <cellStyle name="好_桂财教(2011)261号2012年薄改计划资金附件" xfId="830"/>
    <cellStyle name="40% - 强调文字颜色 5 3 3" xfId="831"/>
    <cellStyle name="60% - 强调文字颜色 5 5" xfId="832"/>
    <cellStyle name="40% - 强调文字颜色 5 3 4" xfId="833"/>
    <cellStyle name="40% - 强调文字颜色 5 5 2" xfId="834"/>
    <cellStyle name="40% - 强调文字颜色 5 5 3" xfId="835"/>
    <cellStyle name="注释 2 2 2" xfId="836"/>
    <cellStyle name="40% - 强调文字颜色 5 6 2" xfId="837"/>
    <cellStyle name="注释 2 2 3" xfId="838"/>
    <cellStyle name="40% - 强调文字颜色 5 6 3" xfId="839"/>
    <cellStyle name="40% - 强调文字颜色 5 7 2" xfId="840"/>
    <cellStyle name="40% - 强调文字颜色 6 2 3" xfId="841"/>
    <cellStyle name="40% - 强调文字颜色 6 2 4" xfId="842"/>
    <cellStyle name="40% - 强调文字颜色 6 3 2" xfId="843"/>
    <cellStyle name="40% - 强调文字颜色 6 3 2 2" xfId="844"/>
    <cellStyle name="40% - 强调文字颜色 6 3 3" xfId="845"/>
    <cellStyle name="40% - 强调文字颜色 6 3 4" xfId="846"/>
    <cellStyle name="40% - 强调文字颜色 6 5 2" xfId="847"/>
    <cellStyle name="40% - 强调文字颜色 6 5 3" xfId="848"/>
    <cellStyle name="千位分隔 3 2 4 2 3" xfId="849"/>
    <cellStyle name="标题 3 4 2" xfId="850"/>
    <cellStyle name="60% - 强调文字颜色 1 6" xfId="851"/>
    <cellStyle name="千位分隔 5 4" xfId="852"/>
    <cellStyle name="60% - 强调文字颜色 1 6 3" xfId="853"/>
    <cellStyle name="gcd 3 2" xfId="854"/>
    <cellStyle name="60% - 强调文字颜色 1 7" xfId="855"/>
    <cellStyle name="标题 3 5 2" xfId="856"/>
    <cellStyle name="常规 9" xfId="857"/>
    <cellStyle name="60% - 强调文字颜色 2 6" xfId="858"/>
    <cellStyle name="60% - 强调文字颜色 2 7" xfId="859"/>
    <cellStyle name="标题 3 6 2" xfId="860"/>
    <cellStyle name="60% - 强调文字颜色 3 6" xfId="861"/>
    <cellStyle name="60% - 强调文字颜色 3 6 2" xfId="862"/>
    <cellStyle name="60% - 强调文字颜色 3 6 3" xfId="863"/>
    <cellStyle name="60% - 强调文字颜色 3 7" xfId="864"/>
    <cellStyle name="60% - 强调文字颜色 3 7 3" xfId="865"/>
    <cellStyle name="超链接 2" xfId="866"/>
    <cellStyle name="好_Sheet1" xfId="867"/>
    <cellStyle name="标题 3 7 2" xfId="868"/>
    <cellStyle name="60% - 强调文字颜色 4 6" xfId="869"/>
    <cellStyle name="60% - 强调文字颜色 4 6 2" xfId="870"/>
    <cellStyle name="60% - 强调文字颜色 4 6 3" xfId="871"/>
    <cellStyle name="60% - 强调文字颜色 4 7" xfId="872"/>
    <cellStyle name="60% - 强调文字颜色 4 7 3" xfId="873"/>
    <cellStyle name="千位分隔 3 2 2 2 3 2 2" xfId="874"/>
    <cellStyle name="60% - 强调文字颜色 5 2 2" xfId="875"/>
    <cellStyle name="60% - 强调文字颜色 5 2 3" xfId="876"/>
    <cellStyle name="输入 2 3" xfId="877"/>
    <cellStyle name="60% - 强调文字颜色 5 5 2" xfId="878"/>
    <cellStyle name="千位分隔[0] 2 2" xfId="879"/>
    <cellStyle name="60% - 强调文字颜色 5 5 3" xfId="880"/>
    <cellStyle name="60% - 强调文字颜色 5 7" xfId="881"/>
    <cellStyle name="常规 3 5" xfId="882"/>
    <cellStyle name="60% - 强调文字颜色 5 7 3" xfId="883"/>
    <cellStyle name="千位分隔 3 2 2 2 4 2" xfId="884"/>
    <cellStyle name="60% - 强调文字颜色 6 2" xfId="885"/>
    <cellStyle name="60% - 强调文字颜色 6 2 2" xfId="886"/>
    <cellStyle name="60% - 强调文字颜色 6 2 3" xfId="887"/>
    <cellStyle name="千位分隔 2 2 2 5" xfId="888"/>
    <cellStyle name="60% - 强调文字颜色 6 3 3" xfId="889"/>
    <cellStyle name="千位分隔 5 6" xfId="890"/>
    <cellStyle name="RevList" xfId="891"/>
    <cellStyle name="千位分隔 2 2 3 4" xfId="892"/>
    <cellStyle name="60% - 强调文字颜色 6 4 2" xfId="893"/>
    <cellStyle name="60% - 强调文字颜色 6 4 3" xfId="894"/>
    <cellStyle name="60% - 强调文字颜色 6 5" xfId="895"/>
    <cellStyle name="60% - 强调文字颜色 6 6" xfId="896"/>
    <cellStyle name="公司标准表" xfId="897"/>
    <cellStyle name="60% - 强调文字颜色 6 6 2" xfId="898"/>
    <cellStyle name="公司标准表 2" xfId="899"/>
    <cellStyle name="常规 141" xfId="900"/>
    <cellStyle name="60% - 强调文字颜色 6 7" xfId="901"/>
    <cellStyle name="常规 141 2" xfId="902"/>
    <cellStyle name="60% - 强调文字颜色 6 7 2" xfId="903"/>
    <cellStyle name="烹拳_97MBO" xfId="904"/>
    <cellStyle name="常规 141 3" xfId="905"/>
    <cellStyle name="好_2011年高校质量工程经费分配表 2" xfId="906"/>
    <cellStyle name="60% - 强调文字颜色 6 7 3" xfId="907"/>
    <cellStyle name="args.style" xfId="908"/>
    <cellStyle name="好 3 2 2" xfId="909"/>
    <cellStyle name="Normalny_Arkusz1" xfId="910"/>
    <cellStyle name="Calc Currency (0)" xfId="911"/>
    <cellStyle name="千位分隔 3 2 2 3 2 3" xfId="912"/>
    <cellStyle name="Column Headings" xfId="913"/>
    <cellStyle name="Column$Headings" xfId="914"/>
    <cellStyle name="Model" xfId="915"/>
    <cellStyle name="千位分隔 6 2 2 3 2 2" xfId="916"/>
    <cellStyle name="Column_Title" xfId="917"/>
    <cellStyle name="标题 2 2" xfId="918"/>
    <cellStyle name="Comma  - Style1" xfId="919"/>
    <cellStyle name="Comma  - Style2" xfId="920"/>
    <cellStyle name="Comma  - Style3" xfId="921"/>
    <cellStyle name="Comma  - Style4" xfId="922"/>
    <cellStyle name="汇总 2" xfId="923"/>
    <cellStyle name="Comma  - Style5" xfId="924"/>
    <cellStyle name="汇总 3" xfId="925"/>
    <cellStyle name="Comma  - Style6" xfId="926"/>
    <cellStyle name="标题 1 3 2" xfId="927"/>
    <cellStyle name="汇总 4" xfId="928"/>
    <cellStyle name="Comma  - Style7" xfId="929"/>
    <cellStyle name="汇总 5" xfId="930"/>
    <cellStyle name="Comma  - Style8" xfId="931"/>
    <cellStyle name="差_桂财教(2010)245号附件（2010年县镇学校扩容改造和寄宿制学校及附属生活设施建设资金预算）" xfId="932"/>
    <cellStyle name="常规 3 8" xfId="933"/>
    <cellStyle name="Comma [0]_laroux" xfId="934"/>
    <cellStyle name="千位分隔 2 4 2 3" xfId="935"/>
    <cellStyle name="Comma_02(2003.12.31 PBC package.040304)" xfId="936"/>
    <cellStyle name="千位分隔 2 2 2 2 2 2" xfId="937"/>
    <cellStyle name="comma-d" xfId="938"/>
    <cellStyle name="Copied" xfId="939"/>
    <cellStyle name="常规 2 15" xfId="940"/>
    <cellStyle name="常规 2 20" xfId="941"/>
    <cellStyle name="Currency_353HHC" xfId="942"/>
    <cellStyle name="Date" xfId="943"/>
    <cellStyle name="Euro" xfId="944"/>
    <cellStyle name="Format Number Column" xfId="945"/>
    <cellStyle name="gcd" xfId="946"/>
    <cellStyle name="好_Book1_1 2" xfId="947"/>
    <cellStyle name="千位分隔 2 2" xfId="948"/>
    <cellStyle name="常规 2 17" xfId="949"/>
    <cellStyle name="gcd 3" xfId="950"/>
    <cellStyle name="gcd 4" xfId="951"/>
    <cellStyle name="gcd 5" xfId="952"/>
    <cellStyle name="输出 5 2" xfId="953"/>
    <cellStyle name="gcd 6" xfId="954"/>
    <cellStyle name="gcd 7" xfId="955"/>
    <cellStyle name="强调文字颜色 1 4 2" xfId="956"/>
    <cellStyle name="gcd_Sheet2" xfId="957"/>
    <cellStyle name="常规 5 2 2 2" xfId="958"/>
    <cellStyle name="Grey" xfId="959"/>
    <cellStyle name="差 7 2" xfId="960"/>
    <cellStyle name="强调文字颜色 5 2 2" xfId="961"/>
    <cellStyle name="Header1" xfId="962"/>
    <cellStyle name="强调文字颜色 5 2 3" xfId="963"/>
    <cellStyle name="Header2" xfId="964"/>
    <cellStyle name="强调文字颜色 3 3" xfId="965"/>
    <cellStyle name="常规 2 10" xfId="966"/>
    <cellStyle name="千位分隔 6 4 3" xfId="967"/>
    <cellStyle name="Input Cells" xfId="968"/>
    <cellStyle name="千位分隔 6 4 3 2" xfId="969"/>
    <cellStyle name="Input Cells 2" xfId="970"/>
    <cellStyle name="计算 6 3" xfId="971"/>
    <cellStyle name="适中 3 3" xfId="972"/>
    <cellStyle name="强调文字颜色 3 3 2" xfId="973"/>
    <cellStyle name="常规 16 6" xfId="974"/>
    <cellStyle name="常规 16 6 2" xfId="975"/>
    <cellStyle name="Input Cells 2 2" xfId="976"/>
    <cellStyle name="Input Cells 2 3" xfId="977"/>
    <cellStyle name="KPMG Heading 1" xfId="978"/>
    <cellStyle name="KPMG Heading 2" xfId="979"/>
    <cellStyle name="KPMG Heading 3" xfId="980"/>
    <cellStyle name="KPMG Heading 4" xfId="981"/>
    <cellStyle name="KPMG Normal" xfId="982"/>
    <cellStyle name="好 3 2 3" xfId="983"/>
    <cellStyle name="KPMG Normal Text" xfId="984"/>
    <cellStyle name="Lines Fill" xfId="985"/>
    <cellStyle name="常规 2" xfId="986"/>
    <cellStyle name="Linked Cells" xfId="987"/>
    <cellStyle name="Linked Cells 2" xfId="988"/>
    <cellStyle name="Linked Cells 2 2" xfId="989"/>
    <cellStyle name="Linked Cells 3" xfId="990"/>
    <cellStyle name="Monétaire_!!!GO" xfId="991"/>
    <cellStyle name="New Times Roman" xfId="992"/>
    <cellStyle name="样式 1" xfId="993"/>
    <cellStyle name="Prefilled" xfId="994"/>
    <cellStyle name="Normal - Style1 3" xfId="995"/>
    <cellStyle name="Percent [2]" xfId="996"/>
    <cellStyle name="Percent_PICC package Sept2002 (V120021005)1" xfId="997"/>
    <cellStyle name="常规 3 3" xfId="998"/>
    <cellStyle name="强调文字颜色 6 3 2" xfId="999"/>
    <cellStyle name="pricing" xfId="1000"/>
    <cellStyle name="RevList 2" xfId="1001"/>
    <cellStyle name="RevList 2 2" xfId="1002"/>
    <cellStyle name="RevList 2 3" xfId="1003"/>
    <cellStyle name="RevList 3" xfId="1004"/>
    <cellStyle name="RevList 4" xfId="1005"/>
    <cellStyle name="注释 4 3" xfId="1006"/>
    <cellStyle name="style" xfId="1007"/>
    <cellStyle name="常规 18" xfId="1008"/>
    <cellStyle name="常规 23" xfId="1009"/>
    <cellStyle name="style1" xfId="1010"/>
    <cellStyle name="style2" xfId="1011"/>
    <cellStyle name="style2 2" xfId="1012"/>
    <cellStyle name="subhead" xfId="1013"/>
    <cellStyle name="千位分隔 4 6 2" xfId="1014"/>
    <cellStyle name="Subtotal" xfId="1015"/>
    <cellStyle name="检查单元格 6 3" xfId="1016"/>
    <cellStyle name="百分比 2" xfId="1017"/>
    <cellStyle name="百分比 2 2" xfId="1018"/>
    <cellStyle name="差_桂财教(2011)261号2012年薄改计划资金附件 3" xfId="1019"/>
    <cellStyle name="标题 1 2" xfId="1020"/>
    <cellStyle name="标题 1 3" xfId="1021"/>
    <cellStyle name="标题 1 4" xfId="1022"/>
    <cellStyle name="标题 1 5" xfId="1023"/>
    <cellStyle name="常规 17 2" xfId="1024"/>
    <cellStyle name="标题 1 6" xfId="1025"/>
    <cellStyle name="常规 17 3" xfId="1026"/>
    <cellStyle name="标题 1 7" xfId="1027"/>
    <cellStyle name="标题 1 7 2" xfId="1028"/>
    <cellStyle name="标题 10" xfId="1029"/>
    <cellStyle name="差 4 2" xfId="1030"/>
    <cellStyle name="标题 2 2 2" xfId="1031"/>
    <cellStyle name="标题 2 3" xfId="1032"/>
    <cellStyle name="常规 11" xfId="1033"/>
    <cellStyle name="千位分隔 5 2 2 3" xfId="1034"/>
    <cellStyle name="标题 2 3 2" xfId="1035"/>
    <cellStyle name="标题 2 4" xfId="1036"/>
    <cellStyle name="千位分隔 5 2 3 3" xfId="1037"/>
    <cellStyle name="千位分隔 3 2 3 2 3" xfId="1038"/>
    <cellStyle name="标题 2 4 2" xfId="1039"/>
    <cellStyle name="标题 2 5" xfId="1040"/>
    <cellStyle name="千位分隔 3 2 3 3 3" xfId="1041"/>
    <cellStyle name="标题 2 5 2" xfId="1042"/>
    <cellStyle name="标题 2 6" xfId="1043"/>
    <cellStyle name="标题 2 6 2" xfId="1044"/>
    <cellStyle name="标题 2 7" xfId="1045"/>
    <cellStyle name="检查单元格 5" xfId="1046"/>
    <cellStyle name="标题 2 7 2" xfId="1047"/>
    <cellStyle name="标题 3 2" xfId="1048"/>
    <cellStyle name="标题 3 3" xfId="1049"/>
    <cellStyle name="千位分隔 5 3 2 3" xfId="1050"/>
    <cellStyle name="标题 3 3 2" xfId="1051"/>
    <cellStyle name="标题 3 4" xfId="1052"/>
    <cellStyle name="千位分隔 4 5 2 2" xfId="1053"/>
    <cellStyle name="标题 3 5" xfId="1054"/>
    <cellStyle name="标题 3 6" xfId="1055"/>
    <cellStyle name="标题 3 7" xfId="1056"/>
    <cellStyle name="千位分隔 3" xfId="1057"/>
    <cellStyle name="标题 4 2" xfId="1058"/>
    <cellStyle name="千位分隔 3 2" xfId="1059"/>
    <cellStyle name="标题 4 2 2" xfId="1060"/>
    <cellStyle name="千位分隔 4" xfId="1061"/>
    <cellStyle name="标题 4 3" xfId="1062"/>
    <cellStyle name="千位分隔 4 2" xfId="1063"/>
    <cellStyle name="标题 4 3 2" xfId="1064"/>
    <cellStyle name="千位分隔 7 2" xfId="1065"/>
    <cellStyle name="标题 4 6 2" xfId="1066"/>
    <cellStyle name="标题 4 7 2" xfId="1067"/>
    <cellStyle name="标题 5 2" xfId="1068"/>
    <cellStyle name="标题 6 2" xfId="1069"/>
    <cellStyle name="标题 7" xfId="1070"/>
    <cellStyle name="标题 7 2" xfId="1071"/>
    <cellStyle name="标题 8" xfId="1072"/>
    <cellStyle name="常规 16 2 2" xfId="1073"/>
    <cellStyle name="标题 8 2" xfId="1074"/>
    <cellStyle name="常规 2 7" xfId="1075"/>
    <cellStyle name="差_桂教报〔2011〕75号附件1的附件3" xfId="1076"/>
    <cellStyle name="标题 9" xfId="1077"/>
    <cellStyle name="解释性文本 5" xfId="1078"/>
    <cellStyle name="差 2" xfId="1079"/>
    <cellStyle name="千位分隔 4 3 5" xfId="1080"/>
    <cellStyle name="解释性文本 5 2" xfId="1081"/>
    <cellStyle name="差 2 2" xfId="1082"/>
    <cellStyle name="통화 [0]_BOILER-CO1" xfId="1083"/>
    <cellStyle name="差 2 2 3" xfId="1084"/>
    <cellStyle name="差 2 3" xfId="1085"/>
    <cellStyle name="差 2 4" xfId="1086"/>
    <cellStyle name="解释性文本 6 2" xfId="1087"/>
    <cellStyle name="差 3 2" xfId="1088"/>
    <cellStyle name="差_2010年自治区财政与市、试点县财政年终决算结算单0211 2" xfId="1089"/>
    <cellStyle name="警告文本 7" xfId="1090"/>
    <cellStyle name="差 3 2 3" xfId="1091"/>
    <cellStyle name="差 3 3" xfId="1092"/>
    <cellStyle name="差 3 4" xfId="1093"/>
    <cellStyle name="解释性文本 7" xfId="1094"/>
    <cellStyle name="差 4" xfId="1095"/>
    <cellStyle name="差 4 3" xfId="1096"/>
    <cellStyle name="差 5" xfId="1097"/>
    <cellStyle name="差 5 2" xfId="1098"/>
    <cellStyle name="差 5 3" xfId="1099"/>
    <cellStyle name="差 6" xfId="1100"/>
    <cellStyle name="差 6 2" xfId="1101"/>
    <cellStyle name="差 6 3" xfId="1102"/>
    <cellStyle name="常规 5 2 2" xfId="1103"/>
    <cellStyle name="差 7" xfId="1104"/>
    <cellStyle name="差 7 3" xfId="1105"/>
    <cellStyle name="差_04.收入和财力基础表 2" xfId="1106"/>
    <cellStyle name="差_04.收入和财力基础表 3" xfId="1107"/>
    <cellStyle name="差_2010年自治区财政与市、试点县财政年终决算结算单0211 3" xfId="1108"/>
    <cellStyle name="差_2011年高校质量工程经费分配表" xfId="1109"/>
    <cellStyle name="差_2011年高校质量工程经费分配表 2" xfId="1110"/>
    <cellStyle name="差_2011年梧州市校舍维修改造项目计划 2" xfId="1111"/>
    <cellStyle name="差_2013年薄改计划资金附件(1221修订） 3" xfId="1112"/>
    <cellStyle name="差_2013年薄改计划资金附件1220 2" xfId="1113"/>
    <cellStyle name="差_2013年薄改计划资金附件1220 3" xfId="1114"/>
    <cellStyle name="差_Book1_1" xfId="1115"/>
    <cellStyle name="千位分隔 3 2 2 3 2 2" xfId="1116"/>
    <cellStyle name="差_Book1_桂教报〔2011〕75号附件1的附件3" xfId="1117"/>
    <cellStyle name="千位分隔 3 2 2 3 2 2 2" xfId="1118"/>
    <cellStyle name="差_Book1_桂教报〔2011〕75号附件1的附件3 2" xfId="1119"/>
    <cellStyle name="差_Book1_桂教报〔2011〕75号附件1的附件3 3" xfId="1120"/>
    <cellStyle name="差_桂财教(2011)261号2012年薄改计划资金附件" xfId="1121"/>
    <cellStyle name="差_桂财教(2011)261号2012年薄改计划资金附件 2" xfId="1122"/>
    <cellStyle name="差_桂财教【2010】246号附件2011年农村义务教育校舍维修改造资金项目计划表(110215)" xfId="1123"/>
    <cellStyle name="强调文字颜色 5 5 3" xfId="1124"/>
    <cellStyle name="差_桂财教【2010】246号附件2011年农村义务教育校舍维修改造资金项目计划表(110215) 2" xfId="1125"/>
    <cellStyle name="差_桂教报〔2011〕75号附件1的附件3 2" xfId="1126"/>
    <cellStyle name="差_桂林市2011年中小学校舍维修改造资金项目计划表" xfId="1127"/>
    <cellStyle name="好_2013年薄改计划资金附件(1221修订）" xfId="1128"/>
    <cellStyle name="差_桂林市2011年中小学校舍维修改造资金项目计划表 2" xfId="1129"/>
    <cellStyle name="好 6 3" xfId="1130"/>
    <cellStyle name="差_贺州市2010学校改扩容改造和寄宿制学校及附属生活设施建设项目计划表 2" xfId="1131"/>
    <cellStyle name="常规 10" xfId="1132"/>
    <cellStyle name="千位分隔 4 3 2 4" xfId="1133"/>
    <cellStyle name="常规 10 2" xfId="1134"/>
    <cellStyle name="常规 10 2 2" xfId="1135"/>
    <cellStyle name="千位分隔 5 2 2 2 3" xfId="1136"/>
    <cellStyle name="好_2013年薄改计划资金附件1220 2" xfId="1137"/>
    <cellStyle name="常规 10 3" xfId="1138"/>
    <cellStyle name="常规 11 2" xfId="1139"/>
    <cellStyle name="常规 11 2 2" xfId="1140"/>
    <cellStyle name="常规 11 3" xfId="1141"/>
    <cellStyle name="常规 11 3 2" xfId="1142"/>
    <cellStyle name="常规 12" xfId="1143"/>
    <cellStyle name="好 4 2" xfId="1144"/>
    <cellStyle name="常规 12 2" xfId="1145"/>
    <cellStyle name="好_2013年薄改计划资金附件(1221修订） 2" xfId="1146"/>
    <cellStyle name="常规 12 3" xfId="1147"/>
    <cellStyle name="常规 12 3 2" xfId="1148"/>
    <cellStyle name="常规 13 2" xfId="1149"/>
    <cellStyle name="常规 13 2 2" xfId="1150"/>
    <cellStyle name="常规 13 3" xfId="1151"/>
    <cellStyle name="常规 14" xfId="1152"/>
    <cellStyle name="常规 14 2" xfId="1153"/>
    <cellStyle name="常规 15 2" xfId="1154"/>
    <cellStyle name="常规 16 2" xfId="1155"/>
    <cellStyle name="常规 16 3" xfId="1156"/>
    <cellStyle name="适中 3 2 2" xfId="1157"/>
    <cellStyle name="常规 16 5 2" xfId="1158"/>
    <cellStyle name="注释 4 2" xfId="1159"/>
    <cellStyle name="常规 17" xfId="1160"/>
    <cellStyle name="常规 22" xfId="1161"/>
    <cellStyle name="常规 19" xfId="1162"/>
    <cellStyle name="常规 24" xfId="1163"/>
    <cellStyle name="强调文字颜色 3 4" xfId="1164"/>
    <cellStyle name="常规 2 11" xfId="1165"/>
    <cellStyle name="汇总 5 2" xfId="1166"/>
    <cellStyle name="强调文字颜色 3 5" xfId="1167"/>
    <cellStyle name="常规 2 12" xfId="1168"/>
    <cellStyle name="常规 2 12 2 2" xfId="1169"/>
    <cellStyle name="常规 2 16" xfId="1170"/>
    <cellStyle name="常规 2 21" xfId="1171"/>
    <cellStyle name="强调文字颜色 3 6" xfId="1172"/>
    <cellStyle name="常规 2 13" xfId="1173"/>
    <cellStyle name="强调文字颜色 3 7" xfId="1174"/>
    <cellStyle name="常规 2 14" xfId="1175"/>
    <cellStyle name="常规 2 2" xfId="1176"/>
    <cellStyle name="常规 2 2 2" xfId="1177"/>
    <cellStyle name="常规 2 2 2 2" xfId="1178"/>
    <cellStyle name="常规 2 2 3" xfId="1179"/>
    <cellStyle name="常规 2 2 3 2" xfId="1180"/>
    <cellStyle name="输入 3 2" xfId="1181"/>
    <cellStyle name="常规 2 9 2" xfId="1182"/>
    <cellStyle name="常规 2 3" xfId="1183"/>
    <cellStyle name="常规 2 3 2 2" xfId="1184"/>
    <cellStyle name="常规 2 3 3" xfId="1185"/>
    <cellStyle name="常规 2 3 3 2" xfId="1186"/>
    <cellStyle name="常规 2 6" xfId="1187"/>
    <cellStyle name="常规 2 6 2" xfId="1188"/>
    <cellStyle name="输入 2" xfId="1189"/>
    <cellStyle name="常规 2 8" xfId="1190"/>
    <cellStyle name="输入 2 2" xfId="1191"/>
    <cellStyle name="常规 2 8 2" xfId="1192"/>
    <cellStyle name="常规 28" xfId="1193"/>
    <cellStyle name="常规 33" xfId="1194"/>
    <cellStyle name="输出 4 2" xfId="1195"/>
    <cellStyle name="常规 3" xfId="1196"/>
    <cellStyle name="常规 3 10" xfId="1197"/>
    <cellStyle name="常规 3 11" xfId="1198"/>
    <cellStyle name="常规 3 2" xfId="1199"/>
    <cellStyle name="计算 7 2" xfId="1200"/>
    <cellStyle name="适中 4 2" xfId="1201"/>
    <cellStyle name="常规 3 2 2 2" xfId="1202"/>
    <cellStyle name="常规 3 4 2" xfId="1203"/>
    <cellStyle name="常规 3 5 2" xfId="1204"/>
    <cellStyle name="常规 3 6" xfId="1205"/>
    <cellStyle name="千位分隔 2 2 2 3" xfId="1206"/>
    <cellStyle name="常规 3 6 2" xfId="1207"/>
    <cellStyle name="常规 3 7" xfId="1208"/>
    <cellStyle name="千位分隔 2 2 3 3" xfId="1209"/>
    <cellStyle name="常规 3 7 2" xfId="1210"/>
    <cellStyle name="常规 38" xfId="1211"/>
    <cellStyle name="常规 4" xfId="1212"/>
    <cellStyle name="常规 4 2" xfId="1213"/>
    <cellStyle name="常规 4 2 2" xfId="1214"/>
    <cellStyle name="常规 4 4" xfId="1215"/>
    <cellStyle name="常规 4 3" xfId="1216"/>
    <cellStyle name="常规 4 3 2" xfId="1217"/>
    <cellStyle name="常规 4 5" xfId="1218"/>
    <cellStyle name="常规 4 5 2" xfId="1219"/>
    <cellStyle name="常规 7 4" xfId="1220"/>
    <cellStyle name="常规 4 6" xfId="1221"/>
    <cellStyle name="千位分隔 2 3 2 3" xfId="1222"/>
    <cellStyle name="常规 4 6 2" xfId="1223"/>
    <cellStyle name="常规 8 4" xfId="1224"/>
    <cellStyle name="常规 5 2 3" xfId="1225"/>
    <cellStyle name="常规 7 2 2" xfId="1226"/>
    <cellStyle name="千位分隔 3 2 8" xfId="1227"/>
    <cellStyle name="超级链接" xfId="1228"/>
    <cellStyle name="超级链接 2" xfId="1229"/>
    <cellStyle name="千位分隔 4 2 4" xfId="1230"/>
    <cellStyle name="分级显示行_1_4附件二凯旋评估表" xfId="1231"/>
    <cellStyle name="千位分隔 6 2 2 2 3" xfId="1232"/>
    <cellStyle name="公司标准表 2 2" xfId="1233"/>
    <cellStyle name="好 2 2" xfId="1234"/>
    <cellStyle name="好 3" xfId="1235"/>
    <cellStyle name="好 3 2" xfId="1236"/>
    <cellStyle name="好 4" xfId="1237"/>
    <cellStyle name="好 5 2" xfId="1238"/>
    <cellStyle name="好 5 3" xfId="1239"/>
    <cellStyle name="好 6" xfId="1240"/>
    <cellStyle name="好 6 2" xfId="1241"/>
    <cellStyle name="好 7" xfId="1242"/>
    <cellStyle name="好 7 2" xfId="1243"/>
    <cellStyle name="好_2011年高校质量工程经费分配表" xfId="1244"/>
    <cellStyle name="好_2011年梧州市校舍维修改造项目计划" xfId="1245"/>
    <cellStyle name="检查单元格 2 3" xfId="1246"/>
    <cellStyle name="好_2013年薄改计划资金附件1220 3" xfId="1247"/>
    <cellStyle name="好_Book1 2" xfId="1248"/>
    <cellStyle name="好_Book1_桂教报〔2011〕75号附件1的附件3" xfId="1249"/>
    <cellStyle name="好_Book1_桂教报〔2011〕75号附件1的附件3 3" xfId="1250"/>
    <cellStyle name="输出 6 2" xfId="1251"/>
    <cellStyle name="千位分隔 3 4 2 2" xfId="1252"/>
    <cellStyle name="好_桂财教【2010】246号附件2011年农村义务教育校舍维修改造资金项目计划表(110215) 2" xfId="1253"/>
    <cellStyle name="好_桂林市2011年中小学校舍维修改造资金项目计划表 2" xfId="1254"/>
    <cellStyle name="链接单元格 2" xfId="1255"/>
    <cellStyle name="好_贺州市2010学校改扩容改造和寄宿制学校及附属生活设施建设项目计划表 2" xfId="1256"/>
    <cellStyle name="好_玉林市2011年农村中小学校舍维修改造资金项目890" xfId="1257"/>
    <cellStyle name="好_玉林市2011年农村中小学校舍维修改造资金项目890 2" xfId="1258"/>
    <cellStyle name="后继超级链接" xfId="1259"/>
    <cellStyle name="后继超级链接 2" xfId="1260"/>
    <cellStyle name="千位分隔 6 2 5" xfId="1261"/>
    <cellStyle name="汇总 3 2" xfId="1262"/>
    <cellStyle name="千位分隔 6 2 5 2" xfId="1263"/>
    <cellStyle name="汇总 3 2 2" xfId="1264"/>
    <cellStyle name="千位分隔 6 2 6" xfId="1265"/>
    <cellStyle name="汇总 3 3" xfId="1266"/>
    <cellStyle name="千位分隔 6 3 5" xfId="1267"/>
    <cellStyle name="千位分隔 4 3 2 2 3" xfId="1268"/>
    <cellStyle name="汇总 4 2" xfId="1269"/>
    <cellStyle name="汇总 6" xfId="1270"/>
    <cellStyle name="汇总 6 2" xfId="1271"/>
    <cellStyle name="计算 2" xfId="1272"/>
    <cellStyle name="计算 3" xfId="1273"/>
    <cellStyle name="检查单元格 2" xfId="1274"/>
    <cellStyle name="计算 3 2 2" xfId="1275"/>
    <cellStyle name="检查单元格 3" xfId="1276"/>
    <cellStyle name="计算 3 2 3" xfId="1277"/>
    <cellStyle name="计算 4" xfId="1278"/>
    <cellStyle name="计算 4 3" xfId="1279"/>
    <cellStyle name="计算 5" xfId="1280"/>
    <cellStyle name="千位分隔 6 4 2 2" xfId="1281"/>
    <cellStyle name="计算 5 3" xfId="1282"/>
    <cellStyle name="检查单元格 2 2" xfId="1283"/>
    <cellStyle name="检查单元格 3 2" xfId="1284"/>
    <cellStyle name="检查单元格 3 3" xfId="1285"/>
    <cellStyle name="检查单元格 4" xfId="1286"/>
    <cellStyle name="检查单元格 4 2" xfId="1287"/>
    <cellStyle name="检查单元格 4 3" xfId="1288"/>
    <cellStyle name="检查单元格 5 2" xfId="1289"/>
    <cellStyle name="检查单元格 5 3" xfId="1290"/>
    <cellStyle name="检查单元格 6" xfId="1291"/>
    <cellStyle name="检查单元格 6 2" xfId="1292"/>
    <cellStyle name="输出 3 2 2" xfId="1293"/>
    <cellStyle name="检查单元格 7" xfId="1294"/>
    <cellStyle name="检查单元格 7 2" xfId="1295"/>
    <cellStyle name="解释性文本 2 2" xfId="1296"/>
    <cellStyle name="千位分隔 6 4 2 2 2" xfId="1297"/>
    <cellStyle name="解释性文本 3" xfId="1298"/>
    <cellStyle name="解释性文本 3 2" xfId="1299"/>
    <cellStyle name="解释性文本 3 3" xfId="1300"/>
    <cellStyle name="解释性文本 4" xfId="1301"/>
    <cellStyle name="千位分隔 4 2 5" xfId="1302"/>
    <cellStyle name="解释性文本 4 2" xfId="1303"/>
    <cellStyle name="警告文本 2" xfId="1304"/>
    <cellStyle name="警告文本 2 2" xfId="1305"/>
    <cellStyle name="警告文本 3" xfId="1306"/>
    <cellStyle name="警告文本 3 2" xfId="1307"/>
    <cellStyle name="警告文本 3 2 2" xfId="1308"/>
    <cellStyle name="警告文本 3 3" xfId="1309"/>
    <cellStyle name="표준_0N-HANDLING " xfId="1310"/>
    <cellStyle name="警告文本 4" xfId="1311"/>
    <cellStyle name="警告文本 4 2" xfId="1312"/>
    <cellStyle name="警告文本 5" xfId="1313"/>
    <cellStyle name="警告文本 5 2" xfId="1314"/>
    <cellStyle name="警告文本 6 2" xfId="1315"/>
    <cellStyle name="注释 6 3" xfId="1316"/>
    <cellStyle name="链接单元格 2 2" xfId="1317"/>
    <cellStyle name="链接单元格 3" xfId="1318"/>
    <cellStyle name="千位分隔 6 3 2 2 2" xfId="1319"/>
    <cellStyle name="链接单元格 3 3" xfId="1320"/>
    <cellStyle name="链接单元格 4" xfId="1321"/>
    <cellStyle name="链接单元格 4 2" xfId="1322"/>
    <cellStyle name="链接单元格 5" xfId="1323"/>
    <cellStyle name="链接单元格 5 2" xfId="1324"/>
    <cellStyle name="链接单元格 6" xfId="1325"/>
    <cellStyle name="链接单元格 6 2" xfId="1326"/>
    <cellStyle name="适中 2 3" xfId="1327"/>
    <cellStyle name="强调文字颜色 3 2 2" xfId="1328"/>
    <cellStyle name="霓付_97MBO" xfId="1329"/>
    <cellStyle name="烹拳 [0]_97MBO" xfId="1330"/>
    <cellStyle name="普通_ 白土" xfId="1331"/>
    <cellStyle name="千分位[0]_ 白土" xfId="1332"/>
    <cellStyle name="千分位_ 白土" xfId="1333"/>
    <cellStyle name="千位分隔 3 3 5" xfId="1334"/>
    <cellStyle name="千位[0]_ 应交税金审定表" xfId="1335"/>
    <cellStyle name="适中 2" xfId="1336"/>
    <cellStyle name="千位_ 应交税金审定表" xfId="1337"/>
    <cellStyle name="千位分隔 2 2 2 2" xfId="1338"/>
    <cellStyle name="千位分隔 2 2 2 2 2" xfId="1339"/>
    <cellStyle name="千位分隔 2 2 2 2 2 3" xfId="1340"/>
    <cellStyle name="千位分隔 2 2 2 2 3" xfId="1341"/>
    <cellStyle name="千位分隔 2 2 2 2 4" xfId="1342"/>
    <cellStyle name="千位分隔 2 2 2 3 2" xfId="1343"/>
    <cellStyle name="千位分隔 2 2 2 3 2 2" xfId="1344"/>
    <cellStyle name="千位分隔 2 2 2 3 3" xfId="1345"/>
    <cellStyle name="千位分隔 2 2 2 4 2" xfId="1346"/>
    <cellStyle name="千位分隔 2 2 3" xfId="1347"/>
    <cellStyle name="千位分隔 2 2 3 2" xfId="1348"/>
    <cellStyle name="千位分隔 2 2 3 2 2" xfId="1349"/>
    <cellStyle name="千位分隔 2 2 3 2 2 2" xfId="1350"/>
    <cellStyle name="千位分隔 2 2 3 2 3" xfId="1351"/>
    <cellStyle name="千位分隔 2 2 3 3 2" xfId="1352"/>
    <cellStyle name="千位分隔 2 2 4" xfId="1353"/>
    <cellStyle name="强调文字颜色 3 2" xfId="1354"/>
    <cellStyle name="千位分隔 2 2 4 2 2" xfId="1355"/>
    <cellStyle name="千位分隔 2 2 5" xfId="1356"/>
    <cellStyle name="千位分隔 2 2 5 2" xfId="1357"/>
    <cellStyle name="千位分隔 2 2 6" xfId="1358"/>
    <cellStyle name="千位分隔 2 2 7" xfId="1359"/>
    <cellStyle name="千位分隔 2 3 2 2 3" xfId="1360"/>
    <cellStyle name="千位分隔 4 8" xfId="1361"/>
    <cellStyle name="千位分隔 2 3 2 3 2" xfId="1362"/>
    <cellStyle name="千位分隔 2 3 2 4" xfId="1363"/>
    <cellStyle name="千位分隔 2 3 3" xfId="1364"/>
    <cellStyle name="千位分隔 2 3 4" xfId="1365"/>
    <cellStyle name="千位分隔 2 3 5" xfId="1366"/>
    <cellStyle name="千位分隔 2 4 2 2" xfId="1367"/>
    <cellStyle name="千位分隔 2 4 3" xfId="1368"/>
    <cellStyle name="千位分隔 2 4 3 2" xfId="1369"/>
    <cellStyle name="千位分隔 2 4 4" xfId="1370"/>
    <cellStyle name="千位分隔 2 5" xfId="1371"/>
    <cellStyle name="千位分隔 2 5 2" xfId="1372"/>
    <cellStyle name="千位分隔 2 5 2 2" xfId="1373"/>
    <cellStyle name="千位分隔 2 5 3" xfId="1374"/>
    <cellStyle name="千位分隔 2 6" xfId="1375"/>
    <cellStyle name="千位分隔 2 6 2" xfId="1376"/>
    <cellStyle name="千位分隔 2 7" xfId="1377"/>
    <cellStyle name="千位分隔 3 2 2 2" xfId="1378"/>
    <cellStyle name="样式 1 10" xfId="1379"/>
    <cellStyle name="千位分隔 3 2 2 2 5" xfId="1380"/>
    <cellStyle name="千位分隔 3 2 2 3" xfId="1381"/>
    <cellStyle name="千位分隔 3 2 2 3 2" xfId="1382"/>
    <cellStyle name="千位分隔 3 2 2 3 4" xfId="1383"/>
    <cellStyle name="千位分隔 3 2 2 4" xfId="1384"/>
    <cellStyle name="千位分隔 3 2 2 4 2" xfId="1385"/>
    <cellStyle name="千位分隔 3 2 2 4 2 2" xfId="1386"/>
    <cellStyle name="千位分隔 3 2 2 5" xfId="1387"/>
    <cellStyle name="千位分隔 3 2 2 7" xfId="1388"/>
    <cellStyle name="千位分隔 3 2 2 5 2" xfId="1389"/>
    <cellStyle name="千位分隔 3 2 2 6" xfId="1390"/>
    <cellStyle name="千位分隔 3 2 3" xfId="1391"/>
    <cellStyle name="千位分隔 5 2 3" xfId="1392"/>
    <cellStyle name="千位分隔 3 2 3 2" xfId="1393"/>
    <cellStyle name="千位分隔 5 2 3 2" xfId="1394"/>
    <cellStyle name="千位分隔 3 2 3 2 2" xfId="1395"/>
    <cellStyle name="千位分隔 5 2 3 2 2" xfId="1396"/>
    <cellStyle name="千位分隔 3 2 3 2 2 2" xfId="1397"/>
    <cellStyle name="千位分隔 3 2 3 2 2 2 2" xfId="1398"/>
    <cellStyle name="千位分隔 3 2 3 2 2 3" xfId="1399"/>
    <cellStyle name="千位分隔 3 2 3 2 4" xfId="1400"/>
    <cellStyle name="千位分隔 5 2 4" xfId="1401"/>
    <cellStyle name="千位分隔 3 2 3 3" xfId="1402"/>
    <cellStyle name="千位分隔 5 2 4 2" xfId="1403"/>
    <cellStyle name="千位分隔 3 2 3 3 2" xfId="1404"/>
    <cellStyle name="千位分隔 3 2 3 3 2 2" xfId="1405"/>
    <cellStyle name="千位分隔 5 2 5" xfId="1406"/>
    <cellStyle name="千位分隔 3 2 3 4" xfId="1407"/>
    <cellStyle name="千位分隔 3 2 3 4 2" xfId="1408"/>
    <cellStyle name="千位分隔 3 2 3 5" xfId="1409"/>
    <cellStyle name="千位分隔 3 2 4" xfId="1410"/>
    <cellStyle name="千位分隔 5 3 3" xfId="1411"/>
    <cellStyle name="千位分隔 3 2 4 2" xfId="1412"/>
    <cellStyle name="千位分隔 5 3 3 2" xfId="1413"/>
    <cellStyle name="千位分隔 3 2 4 2 2" xfId="1414"/>
    <cellStyle name="千位分隔 3 2 4 2 2 2" xfId="1415"/>
    <cellStyle name="千位分隔 5 3 4" xfId="1416"/>
    <cellStyle name="千位分隔 3 2 4 3" xfId="1417"/>
    <cellStyle name="千位分隔 3 2 4 4" xfId="1418"/>
    <cellStyle name="千位分隔 3 2 5" xfId="1419"/>
    <cellStyle name="千位分隔 5 4 3" xfId="1420"/>
    <cellStyle name="千位分隔 3 2 5 2" xfId="1421"/>
    <cellStyle name="千位分隔 3 2 5 2 2" xfId="1422"/>
    <cellStyle name="千位分隔 3 2 5 3" xfId="1423"/>
    <cellStyle name="千位分隔 3 2 6" xfId="1424"/>
    <cellStyle name="千位分隔 3 2 6 2" xfId="1425"/>
    <cellStyle name="千位分隔 3 2 7" xfId="1426"/>
    <cellStyle name="千位分隔 3 3 2 2" xfId="1427"/>
    <cellStyle name="千位分隔 3 3 2 2 2" xfId="1428"/>
    <cellStyle name="千位分隔 3 3 2 2 3" xfId="1429"/>
    <cellStyle name="千位分隔 3 3 2 3" xfId="1430"/>
    <cellStyle name="输入 7" xfId="1431"/>
    <cellStyle name="千位分隔 3 3 2 3 2" xfId="1432"/>
    <cellStyle name="千位分隔 3 3 3" xfId="1433"/>
    <cellStyle name="千位分隔 6 2 3" xfId="1434"/>
    <cellStyle name="千位分隔 3 3 3 2" xfId="1435"/>
    <cellStyle name="千位分隔 6 2 3 2" xfId="1436"/>
    <cellStyle name="千位分隔 3 3 3 2 2" xfId="1437"/>
    <cellStyle name="千位分隔 6 2 4" xfId="1438"/>
    <cellStyle name="千位分隔 3 3 3 3" xfId="1439"/>
    <cellStyle name="千位分隔 3 3 4" xfId="1440"/>
    <cellStyle name="千位分隔 6 3 3" xfId="1441"/>
    <cellStyle name="千位分隔 3 3 4 2" xfId="1442"/>
    <cellStyle name="千位分隔 3 4 2 2 2" xfId="1443"/>
    <cellStyle name="输出 6 3" xfId="1444"/>
    <cellStyle name="千位分隔 3 4 2 3" xfId="1445"/>
    <cellStyle name="输出 7" xfId="1446"/>
    <cellStyle name="千位分隔 3 4 3" xfId="1447"/>
    <cellStyle name="输出 7 2" xfId="1448"/>
    <cellStyle name="千位分隔 7 2 3" xfId="1449"/>
    <cellStyle name="千位分隔 3 4 3 2" xfId="1450"/>
    <cellStyle name="千位分隔 3 4 4" xfId="1451"/>
    <cellStyle name="千位分隔 3 5" xfId="1452"/>
    <cellStyle name="千位分隔 3 5 2" xfId="1453"/>
    <cellStyle name="千位分隔 3 5 2 2" xfId="1454"/>
    <cellStyle name="千位分隔 3 5 3" xfId="1455"/>
    <cellStyle name="千位分隔 3 6" xfId="1456"/>
    <cellStyle name="千位分隔 3 6 2" xfId="1457"/>
    <cellStyle name="千位分隔 3 7" xfId="1458"/>
    <cellStyle name="千位分隔 4 2 2 2" xfId="1459"/>
    <cellStyle name="千位分隔 4 2 2 2 2 2 2" xfId="1460"/>
    <cellStyle name="千位分隔 4 2 2 3" xfId="1461"/>
    <cellStyle name="千位分隔 4 2 2 4" xfId="1462"/>
    <cellStyle name="千位分隔 4 2 2 5" xfId="1463"/>
    <cellStyle name="千位分隔 4 2 3" xfId="1464"/>
    <cellStyle name="千位分隔 4 2 3 2" xfId="1465"/>
    <cellStyle name="千位分隔 4 2 3 2 2" xfId="1466"/>
    <cellStyle name="千位分隔 4 2 3 2 3" xfId="1467"/>
    <cellStyle name="千位分隔 4 2 3 3 2" xfId="1468"/>
    <cellStyle name="千位分隔 4 2 3 4" xfId="1469"/>
    <cellStyle name="千位分隔 4 2 4 2" xfId="1470"/>
    <cellStyle name="千位分隔 4 2 4 2 2" xfId="1471"/>
    <cellStyle name="千位分隔 4 2 4 3" xfId="1472"/>
    <cellStyle name="千位分隔 4 2 5 2" xfId="1473"/>
    <cellStyle name="千位分隔 4 2 6" xfId="1474"/>
    <cellStyle name="千位分隔 4 2 7" xfId="1475"/>
    <cellStyle name="千位分隔 4 3 2 2" xfId="1476"/>
    <cellStyle name="千位分隔 6 3 4" xfId="1477"/>
    <cellStyle name="千位分隔 4 3 2 2 2" xfId="1478"/>
    <cellStyle name="千位分隔 6 3 4 2" xfId="1479"/>
    <cellStyle name="千位分隔 4 3 2 2 2 2" xfId="1480"/>
    <cellStyle name="千位分隔 4 3 2 3" xfId="1481"/>
    <cellStyle name="千位分隔 6 4 4" xfId="1482"/>
    <cellStyle name="千位分隔 4 3 2 3 2" xfId="1483"/>
    <cellStyle name="千位分隔 4 3 3" xfId="1484"/>
    <cellStyle name="千位分隔 4 3 3 2" xfId="1485"/>
    <cellStyle name="千位分隔 4 3 3 2 2" xfId="1486"/>
    <cellStyle name="千位分隔 4 3 3 3" xfId="1487"/>
    <cellStyle name="千位分隔 4 3 4" xfId="1488"/>
    <cellStyle name="千位分隔 4 3 4 2" xfId="1489"/>
    <cellStyle name="千位分隔 4 4 2 2" xfId="1490"/>
    <cellStyle name="千位分隔 4 4 2 2 2" xfId="1491"/>
    <cellStyle name="千位分隔 4 4 3" xfId="1492"/>
    <cellStyle name="千位分隔 4 4 3 2" xfId="1493"/>
    <cellStyle name="千位分隔 4 4 4" xfId="1494"/>
    <cellStyle name="千位分隔 4 5" xfId="1495"/>
    <cellStyle name="千位分隔 4 5 2" xfId="1496"/>
    <cellStyle name="千位分隔 4 6" xfId="1497"/>
    <cellStyle name="千位分隔 4 7" xfId="1498"/>
    <cellStyle name="千位分隔 5 2 2 2" xfId="1499"/>
    <cellStyle name="千位分隔 5 2 2 2 2" xfId="1500"/>
    <cellStyle name="强调文字颜色 4 4" xfId="1501"/>
    <cellStyle name="千位分隔 5 2 2 2 2 2" xfId="1502"/>
    <cellStyle name="千位分隔 5 2 2 3 2" xfId="1503"/>
    <cellStyle name="千位分隔 5 2 2 4" xfId="1504"/>
    <cellStyle name="千位分隔 5 3 2 2" xfId="1505"/>
    <cellStyle name="千位分隔 5 3 2 2 2" xfId="1506"/>
    <cellStyle name="千位分隔 5 4 2 2" xfId="1507"/>
    <cellStyle name="千位分隔 5 5" xfId="1508"/>
    <cellStyle name="千位分隔 5 5 2" xfId="1509"/>
    <cellStyle name="千位分隔 5 7" xfId="1510"/>
    <cellStyle name="千位分隔 6 2 2 2" xfId="1511"/>
    <cellStyle name="千位分隔 6 2 2 2 2" xfId="1512"/>
    <cellStyle name="千位分隔 6 2 2 2 2 2" xfId="1513"/>
    <cellStyle name="千位分隔 6 2 2 2 2 3" xfId="1514"/>
    <cellStyle name="千位分隔 6 2 2 2 3 2" xfId="1515"/>
    <cellStyle name="千位分隔 6 2 2 2 4" xfId="1516"/>
    <cellStyle name="千位分隔 6 2 2 4" xfId="1517"/>
    <cellStyle name="千位分隔 6 2 2 4 2" xfId="1518"/>
    <cellStyle name="千位分隔 6 2 2 5" xfId="1519"/>
    <cellStyle name="千位分隔 6 2 3 2 2" xfId="1520"/>
    <cellStyle name="强调文字颜色 4 6" xfId="1521"/>
    <cellStyle name="千位分隔 6 2 3 2 2 2" xfId="1522"/>
    <cellStyle name="千位分隔 6 2 3 2 3" xfId="1523"/>
    <cellStyle name="千位分隔 6 2 3 3" xfId="1524"/>
    <cellStyle name="千位分隔 6 2 3 3 2" xfId="1525"/>
    <cellStyle name="千位分隔 6 2 3 4" xfId="1526"/>
    <cellStyle name="千位分隔 6 2 4 2" xfId="1527"/>
    <cellStyle name="千位分隔 6 2 4 2 2" xfId="1528"/>
    <cellStyle name="千位分隔 6 2 4 3" xfId="1529"/>
    <cellStyle name="千位分隔 6 2 7" xfId="1530"/>
    <cellStyle name="千位分隔 6 3 2 2" xfId="1531"/>
    <cellStyle name="千位分隔 6 3 2 4" xfId="1532"/>
    <cellStyle name="千位分隔 6 3 3 2" xfId="1533"/>
    <cellStyle name="千位分隔 6 3 3 2 2" xfId="1534"/>
    <cellStyle name="千位分隔 6 3 3 3" xfId="1535"/>
    <cellStyle name="千位分隔 6 4 2" xfId="1536"/>
    <cellStyle name="千位分隔 6 5 2" xfId="1537"/>
    <cellStyle name="千位分隔 6 5 2 2" xfId="1538"/>
    <cellStyle name="千位分隔 6 5 3" xfId="1539"/>
    <cellStyle name="千位分隔 6 6" xfId="1540"/>
    <cellStyle name="千位分隔 6 6 2" xfId="1541"/>
    <cellStyle name="千位分隔 6 7" xfId="1542"/>
    <cellStyle name="千位分隔 6 8" xfId="1543"/>
    <cellStyle name="千位分隔 7 2 2" xfId="1544"/>
    <cellStyle name="千位分隔 7 2 2 2" xfId="1545"/>
    <cellStyle name="千位分隔 7 3" xfId="1546"/>
    <cellStyle name="千位分隔 7 3 2" xfId="1547"/>
    <cellStyle name="千位分隔 7 4" xfId="1548"/>
    <cellStyle name="千位分隔[0] 2" xfId="1549"/>
    <cellStyle name="千位分隔[0] 2 2 2 2" xfId="1550"/>
    <cellStyle name="千位分隔[0] 2 2 2 2 2" xfId="1551"/>
    <cellStyle name="千位分隔[0] 2 2 2 2 2 2" xfId="1552"/>
    <cellStyle name="千位分隔[0] 2 2 2 3" xfId="1553"/>
    <cellStyle name="千位分隔[0] 2 2 2 3 2" xfId="1554"/>
    <cellStyle name="千位分隔[0] 2 2 2 4" xfId="1555"/>
    <cellStyle name="注释 3 4" xfId="1556"/>
    <cellStyle name="千位分隔[0] 2 2 3 2 2" xfId="1557"/>
    <cellStyle name="千位分隔[0] 2 2 3 3" xfId="1558"/>
    <cellStyle name="千位分隔[0] 2 2 4 2" xfId="1559"/>
    <cellStyle name="千位分隔[0] 2 3" xfId="1560"/>
    <cellStyle name="千位分隔[0] 2 3 2" xfId="1561"/>
    <cellStyle name="千位分隔[0] 2 3 2 2" xfId="1562"/>
    <cellStyle name="千位分隔[0] 2 3 2 3" xfId="1563"/>
    <cellStyle name="千位分隔[0] 2 3 3" xfId="1564"/>
    <cellStyle name="千位分隔[0] 2 3 3 2" xfId="1565"/>
    <cellStyle name="千位分隔[0] 2 3 4" xfId="1566"/>
    <cellStyle name="千位分隔[0] 2 4" xfId="1567"/>
    <cellStyle name="千位分隔[0] 2 4 2" xfId="1568"/>
    <cellStyle name="千位分隔[0] 2 4 2 2" xfId="1569"/>
    <cellStyle name="千位分隔[0] 2 4 3" xfId="1570"/>
    <cellStyle name="千位分隔[0] 2 5" xfId="1571"/>
    <cellStyle name="千位分隔[0] 2 5 2" xfId="1572"/>
    <cellStyle name="强调文字颜色 1 2" xfId="1573"/>
    <cellStyle name="强调文字颜色 1 2 2" xfId="1574"/>
    <cellStyle name="强调文字颜色 1 3" xfId="1575"/>
    <cellStyle name="强调文字颜色 1 3 2" xfId="1576"/>
    <cellStyle name="强调文字颜色 1 4" xfId="1577"/>
    <cellStyle name="强调文字颜色 1 5" xfId="1578"/>
    <cellStyle name="输出 4" xfId="1579"/>
    <cellStyle name="强调文字颜色 1 5 2" xfId="1580"/>
    <cellStyle name="强调文字颜色 1 6" xfId="1581"/>
    <cellStyle name="强调文字颜色 1 6 2" xfId="1582"/>
    <cellStyle name="强调文字颜色 1 6 3" xfId="1583"/>
    <cellStyle name="强调文字颜色 1 7" xfId="1584"/>
    <cellStyle name="样式 1 6" xfId="1585"/>
    <cellStyle name="强调文字颜色 2 2" xfId="1586"/>
    <cellStyle name="样式 1 7" xfId="1587"/>
    <cellStyle name="强调文字颜色 2 3" xfId="1588"/>
    <cellStyle name="样式 1 8" xfId="1589"/>
    <cellStyle name="强调文字颜色 2 4" xfId="1590"/>
    <cellStyle name="强调文字颜色 2 4 2" xfId="1591"/>
    <cellStyle name="样式 1 9" xfId="1592"/>
    <cellStyle name="强调文字颜色 2 5" xfId="1593"/>
    <cellStyle name="强调文字颜色 2 5 2" xfId="1594"/>
    <cellStyle name="强调文字颜色 2 6" xfId="1595"/>
    <cellStyle name="强调文字颜色 2 6 2" xfId="1596"/>
    <cellStyle name="强调文字颜色 2 6 3" xfId="1597"/>
    <cellStyle name="适中 4 3" xfId="1598"/>
    <cellStyle name="强调文字颜色 3 4 2" xfId="1599"/>
    <cellStyle name="适中 6 3" xfId="1600"/>
    <cellStyle name="强调文字颜色 3 6 2" xfId="1601"/>
    <cellStyle name="强调文字颜色 3 6 3" xfId="1602"/>
    <cellStyle name="强调文字颜色 4 2" xfId="1603"/>
    <cellStyle name="强调文字颜色 4 2 2" xfId="1604"/>
    <cellStyle name="强调文字颜色 4 2 3" xfId="1605"/>
    <cellStyle name="强调文字颜色 4 3" xfId="1606"/>
    <cellStyle name="强调文字颜色 4 3 2" xfId="1607"/>
    <cellStyle name="强调文字颜色 4 4 2" xfId="1608"/>
    <cellStyle name="强调文字颜色 4 4 3" xfId="1609"/>
    <cellStyle name="强调文字颜色 4 5" xfId="1610"/>
    <cellStyle name="强调文字颜色 4 5 2" xfId="1611"/>
    <cellStyle name="强调文字颜色 4 5 3" xfId="1612"/>
    <cellStyle name="强调文字颜色 4 6 2" xfId="1613"/>
    <cellStyle name="强调文字颜色 4 6 3" xfId="1614"/>
    <cellStyle name="强调文字颜色 4 7" xfId="1615"/>
    <cellStyle name="强调文字颜色 5 2" xfId="1616"/>
    <cellStyle name="强调文字颜色 5 3" xfId="1617"/>
    <cellStyle name="强调文字颜色 5 3 2" xfId="1618"/>
    <cellStyle name="强调文字颜色 5 4" xfId="1619"/>
    <cellStyle name="强调文字颜色 5 4 2" xfId="1620"/>
    <cellStyle name="强调文字颜色 5 4 3" xfId="1621"/>
    <cellStyle name="强调文字颜色 5 5" xfId="1622"/>
    <cellStyle name="强调文字颜色 5 5 2" xfId="1623"/>
    <cellStyle name="强调文字颜色 5 6" xfId="1624"/>
    <cellStyle name="强调文字颜色 5 6 2" xfId="1625"/>
    <cellStyle name="强调文字颜色 5 6 3" xfId="1626"/>
    <cellStyle name="强调文字颜色 5 7" xfId="1627"/>
    <cellStyle name="强调文字颜色 6 2" xfId="1628"/>
    <cellStyle name="强调文字颜色 6 2 2" xfId="1629"/>
    <cellStyle name="强调文字颜色 6 3" xfId="1630"/>
    <cellStyle name="强调文字颜色 6 3 3" xfId="1631"/>
    <cellStyle name="强调文字颜色 6 4" xfId="1632"/>
    <cellStyle name="强调文字颜色 6 4 2" xfId="1633"/>
    <cellStyle name="强调文字颜色 6 4 3" xfId="1634"/>
    <cellStyle name="强调文字颜色 6 5" xfId="1635"/>
    <cellStyle name="强调文字颜色 6 5 2" xfId="1636"/>
    <cellStyle name="强调文字颜色 6 5 3" xfId="1637"/>
    <cellStyle name="强调文字颜色 6 6 2" xfId="1638"/>
    <cellStyle name="强调文字颜色 6 6 3" xfId="1639"/>
    <cellStyle name="强调文字颜色 6 7" xfId="1640"/>
    <cellStyle name="适中 2 2" xfId="1641"/>
    <cellStyle name="适中 3 2 3" xfId="1642"/>
    <cellStyle name="适中 5" xfId="1643"/>
    <cellStyle name="适中 5 2" xfId="1644"/>
    <cellStyle name="适中 6" xfId="1645"/>
    <cellStyle name="适中 6 2" xfId="1646"/>
    <cellStyle name="输出 2" xfId="1647"/>
    <cellStyle name="输出 2 2" xfId="1648"/>
    <cellStyle name="输出 3" xfId="1649"/>
    <cellStyle name="输出 3 2" xfId="1650"/>
    <cellStyle name="输出 3 2 3" xfId="1651"/>
    <cellStyle name="콤마 [0]_BOILER-CO1" xfId="1652"/>
    <cellStyle name="输出 3 4" xfId="1653"/>
    <cellStyle name="输入 4" xfId="1654"/>
    <cellStyle name="输入 4 2" xfId="1655"/>
    <cellStyle name="输入 5" xfId="1656"/>
    <cellStyle name="输入 5 2" xfId="1657"/>
    <cellStyle name="输入 6" xfId="1658"/>
    <cellStyle name="输入 6 3" xfId="1659"/>
    <cellStyle name="样式 1 11" xfId="1660"/>
    <cellStyle name="样式 1 2" xfId="1661"/>
    <cellStyle name="样式 1 3" xfId="1662"/>
    <cellStyle name="样式 1 4" xfId="1663"/>
    <cellStyle name="注释 2 4" xfId="1664"/>
    <cellStyle name="注释 5 2" xfId="1665"/>
    <cellStyle name="注释 5 3" xfId="1666"/>
    <cellStyle name="注释 6" xfId="1667"/>
    <cellStyle name="注释 6 2" xfId="1668"/>
    <cellStyle name="资产" xfId="1669"/>
    <cellStyle name="통화_BOILER-CO1" xfId="1670"/>
    <cellStyle name="常规_2017年人大报告附表-1.1李" xfId="1671"/>
    <cellStyle name="常规_2015年预算调整表格11.18" xfId="1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:IV3"/>
    </sheetView>
  </sheetViews>
  <sheetFormatPr defaultColWidth="9.00390625" defaultRowHeight="13.5"/>
  <sheetData>
    <row r="1" spans="1:7" ht="25.5" customHeight="1">
      <c r="A1" s="108" t="s">
        <v>0</v>
      </c>
      <c r="B1" s="277"/>
      <c r="C1" s="277"/>
      <c r="D1" s="277"/>
      <c r="E1" s="277"/>
      <c r="F1" s="277"/>
      <c r="G1" s="277"/>
    </row>
    <row r="2" ht="25.5" customHeight="1">
      <c r="A2" s="278" t="s">
        <v>1</v>
      </c>
    </row>
    <row r="3" ht="25.5" customHeight="1">
      <c r="B3" s="39" t="s">
        <v>2</v>
      </c>
    </row>
    <row r="4" spans="2:10" ht="25.5" customHeight="1">
      <c r="B4" t="s">
        <v>3</v>
      </c>
      <c r="J4" s="7"/>
    </row>
    <row r="5" spans="2:10" ht="25.5" customHeight="1">
      <c r="B5" t="s">
        <v>4</v>
      </c>
      <c r="J5" s="7"/>
    </row>
    <row r="6" spans="2:10" ht="25.5" customHeight="1">
      <c r="B6" t="s">
        <v>5</v>
      </c>
      <c r="J6" s="7"/>
    </row>
    <row r="7" spans="2:10" ht="25.5" customHeight="1">
      <c r="B7" t="s">
        <v>6</v>
      </c>
      <c r="J7" s="7"/>
    </row>
    <row r="8" spans="2:10" ht="25.5" customHeight="1">
      <c r="B8" t="s">
        <v>7</v>
      </c>
      <c r="J8" s="7"/>
    </row>
    <row r="9" spans="2:10" ht="25.5" customHeight="1">
      <c r="B9" t="s">
        <v>8</v>
      </c>
      <c r="J9" s="7"/>
    </row>
    <row r="10" spans="2:10" ht="25.5" customHeight="1">
      <c r="B10" t="s">
        <v>9</v>
      </c>
      <c r="J10" s="7"/>
    </row>
    <row r="11" spans="2:10" ht="25.5" customHeight="1">
      <c r="B11" t="s">
        <v>10</v>
      </c>
      <c r="J11" s="7"/>
    </row>
    <row r="12" spans="1:10" ht="25.5" customHeight="1">
      <c r="A12" s="278" t="s">
        <v>11</v>
      </c>
      <c r="J12" s="7"/>
    </row>
    <row r="13" spans="2:10" ht="25.5" customHeight="1">
      <c r="B13" t="s">
        <v>12</v>
      </c>
      <c r="J13" s="7"/>
    </row>
    <row r="14" spans="2:10" ht="25.5" customHeight="1">
      <c r="B14" t="s">
        <v>13</v>
      </c>
      <c r="J14" s="7"/>
    </row>
    <row r="15" spans="2:10" ht="25.5" customHeight="1">
      <c r="B15" s="39" t="s">
        <v>14</v>
      </c>
      <c r="J15" s="7"/>
    </row>
    <row r="16" spans="2:10" ht="25.5" customHeight="1">
      <c r="B16" t="s">
        <v>15</v>
      </c>
      <c r="J16" s="7"/>
    </row>
    <row r="17" spans="2:10" ht="25.5" customHeight="1">
      <c r="B17" s="39" t="s">
        <v>16</v>
      </c>
      <c r="J17" s="7"/>
    </row>
    <row r="18" spans="2:10" ht="25.5" customHeight="1">
      <c r="B18" s="39" t="s">
        <v>17</v>
      </c>
      <c r="J18" s="7"/>
    </row>
    <row r="19" spans="1:10" ht="25.5" customHeight="1">
      <c r="A19" s="278" t="s">
        <v>18</v>
      </c>
      <c r="J19" s="7"/>
    </row>
    <row r="20" ht="25.5" customHeight="1">
      <c r="B20" t="s">
        <v>19</v>
      </c>
    </row>
    <row r="21" ht="25.5" customHeight="1">
      <c r="B21" s="39" t="s">
        <v>20</v>
      </c>
    </row>
    <row r="22" ht="25.5" customHeight="1">
      <c r="B22" s="39" t="s">
        <v>21</v>
      </c>
    </row>
    <row r="23" ht="25.5" customHeight="1">
      <c r="B23" s="39" t="s">
        <v>22</v>
      </c>
    </row>
    <row r="24" ht="25.5" customHeight="1">
      <c r="A24" s="278" t="s">
        <v>23</v>
      </c>
    </row>
    <row r="25" ht="25.5" customHeight="1">
      <c r="B25" t="s">
        <v>24</v>
      </c>
    </row>
    <row r="26" ht="25.5" customHeight="1">
      <c r="B26" t="s">
        <v>25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5" sqref="B5"/>
    </sheetView>
  </sheetViews>
  <sheetFormatPr defaultColWidth="9.00390625" defaultRowHeight="13.5"/>
  <cols>
    <col min="1" max="1" width="42.25390625" style="0" customWidth="1"/>
    <col min="2" max="3" width="16.875" style="0" customWidth="1"/>
    <col min="4" max="6" width="13.625" style="0" customWidth="1"/>
  </cols>
  <sheetData>
    <row r="1" spans="1:6" ht="22.5">
      <c r="A1" s="156" t="s">
        <v>780</v>
      </c>
      <c r="B1" s="156"/>
      <c r="C1" s="156"/>
      <c r="D1" s="156"/>
      <c r="E1" s="156"/>
      <c r="F1" s="156"/>
    </row>
    <row r="2" spans="1:6" ht="13.5">
      <c r="A2" s="157"/>
      <c r="B2" s="157"/>
      <c r="F2" s="158" t="s">
        <v>27</v>
      </c>
    </row>
    <row r="3" spans="1:6" ht="26.25" customHeight="1">
      <c r="A3" s="159" t="s">
        <v>781</v>
      </c>
      <c r="B3" s="77" t="s">
        <v>782</v>
      </c>
      <c r="C3" s="77"/>
      <c r="D3" s="77"/>
      <c r="E3" s="77"/>
      <c r="F3" s="77"/>
    </row>
    <row r="4" spans="1:6" ht="26.25" customHeight="1">
      <c r="A4" s="160"/>
      <c r="B4" s="77" t="s">
        <v>651</v>
      </c>
      <c r="C4" s="77" t="s">
        <v>783</v>
      </c>
      <c r="D4" s="77" t="s">
        <v>784</v>
      </c>
      <c r="E4" s="77" t="s">
        <v>785</v>
      </c>
      <c r="F4" s="77" t="s">
        <v>786</v>
      </c>
    </row>
    <row r="5" spans="1:6" ht="27" customHeight="1">
      <c r="A5" s="161" t="s">
        <v>787</v>
      </c>
      <c r="B5" s="69">
        <v>105700</v>
      </c>
      <c r="C5" s="80"/>
      <c r="D5" s="80"/>
      <c r="E5" s="80"/>
      <c r="F5" s="80"/>
    </row>
    <row r="6" spans="1:6" ht="26.25" customHeight="1">
      <c r="A6" s="161" t="s">
        <v>788</v>
      </c>
      <c r="B6" s="69">
        <f>SUM(C6:F6)</f>
        <v>104551</v>
      </c>
      <c r="C6" s="69">
        <v>104544</v>
      </c>
      <c r="D6" s="69"/>
      <c r="E6" s="69">
        <v>7</v>
      </c>
      <c r="F6" s="69"/>
    </row>
    <row r="7" spans="1:6" ht="26.25" customHeight="1">
      <c r="A7" s="161" t="s">
        <v>789</v>
      </c>
      <c r="B7" s="69">
        <f>SUM(C7:F7)</f>
        <v>6310</v>
      </c>
      <c r="C7" s="69">
        <v>6310</v>
      </c>
      <c r="D7" s="69"/>
      <c r="E7" s="69"/>
      <c r="F7" s="80"/>
    </row>
    <row r="8" spans="1:6" ht="26.25" customHeight="1">
      <c r="A8" s="161" t="s">
        <v>790</v>
      </c>
      <c r="B8" s="69">
        <f>SUM(C8:F8)</f>
        <v>7015</v>
      </c>
      <c r="C8" s="69">
        <v>7011</v>
      </c>
      <c r="D8" s="69"/>
      <c r="E8" s="69">
        <v>4</v>
      </c>
      <c r="F8" s="69"/>
    </row>
    <row r="9" spans="1:6" ht="26.25" customHeight="1">
      <c r="A9" s="161" t="s">
        <v>791</v>
      </c>
      <c r="B9" s="69">
        <f>SUM(C9:F9)</f>
        <v>103846</v>
      </c>
      <c r="C9" s="69">
        <f>C6+C7-C8</f>
        <v>103843</v>
      </c>
      <c r="D9" s="69"/>
      <c r="E9" s="69">
        <f>E6+E7-E8</f>
        <v>3</v>
      </c>
      <c r="F9" s="69"/>
    </row>
  </sheetData>
  <sheetProtection/>
  <mergeCells count="3">
    <mergeCell ref="A1:F1"/>
    <mergeCell ref="B3:F3"/>
    <mergeCell ref="A3:A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28">
      <selection activeCell="A5" sqref="A5:A10"/>
    </sheetView>
  </sheetViews>
  <sheetFormatPr defaultColWidth="9.00390625" defaultRowHeight="13.5"/>
  <cols>
    <col min="1" max="1" width="25.25390625" style="0" customWidth="1"/>
    <col min="2" max="2" width="10.125" style="113" customWidth="1"/>
    <col min="3" max="6" width="11.625" style="5" bestFit="1" customWidth="1"/>
    <col min="7" max="7" width="8.625" style="114" customWidth="1"/>
    <col min="8" max="8" width="23.875" style="115" customWidth="1"/>
    <col min="9" max="9" width="11.625" style="5" bestFit="1" customWidth="1"/>
    <col min="10" max="10" width="10.50390625" style="5" customWidth="1"/>
    <col min="11" max="11" width="9.875" style="5" customWidth="1"/>
    <col min="12" max="12" width="10.375" style="5" customWidth="1"/>
    <col min="13" max="14" width="10.375" style="113" customWidth="1"/>
    <col min="15" max="15" width="7.75390625" style="116" customWidth="1"/>
    <col min="17" max="17" width="14.50390625" style="0" bestFit="1" customWidth="1"/>
  </cols>
  <sheetData>
    <row r="1" spans="1:15" ht="25.5">
      <c r="A1" s="41" t="s">
        <v>792</v>
      </c>
      <c r="B1" s="117"/>
      <c r="C1" s="118"/>
      <c r="D1" s="118"/>
      <c r="E1" s="119"/>
      <c r="F1" s="119"/>
      <c r="G1" s="8"/>
      <c r="H1" s="8"/>
      <c r="I1" s="119"/>
      <c r="J1" s="144"/>
      <c r="K1" s="118"/>
      <c r="L1" s="118"/>
      <c r="M1" s="145"/>
      <c r="N1" s="145"/>
      <c r="O1" s="41"/>
    </row>
    <row r="2" spans="2:15" ht="13.5">
      <c r="B2"/>
      <c r="C2" s="7"/>
      <c r="D2" s="7"/>
      <c r="E2" s="7"/>
      <c r="F2" s="7"/>
      <c r="G2" s="120"/>
      <c r="H2" s="7"/>
      <c r="I2" s="7"/>
      <c r="J2" s="7"/>
      <c r="K2" s="7"/>
      <c r="L2" s="146" t="s">
        <v>27</v>
      </c>
      <c r="M2" s="109"/>
      <c r="N2" s="109"/>
      <c r="O2" s="147"/>
    </row>
    <row r="3" spans="1:15" s="111" customFormat="1" ht="33.75">
      <c r="A3" s="105" t="s">
        <v>28</v>
      </c>
      <c r="B3" s="121" t="s">
        <v>793</v>
      </c>
      <c r="C3" s="11" t="s">
        <v>794</v>
      </c>
      <c r="D3" s="11" t="s">
        <v>795</v>
      </c>
      <c r="E3" s="122" t="s">
        <v>796</v>
      </c>
      <c r="F3" s="122" t="s">
        <v>797</v>
      </c>
      <c r="G3" s="123" t="s">
        <v>798</v>
      </c>
      <c r="H3" s="124" t="s">
        <v>28</v>
      </c>
      <c r="I3" s="122" t="s">
        <v>799</v>
      </c>
      <c r="J3" s="11" t="s">
        <v>794</v>
      </c>
      <c r="K3" s="11" t="s">
        <v>800</v>
      </c>
      <c r="L3" s="11" t="s">
        <v>796</v>
      </c>
      <c r="M3" s="148" t="s">
        <v>797</v>
      </c>
      <c r="N3" s="148" t="s">
        <v>801</v>
      </c>
      <c r="O3" s="149" t="s">
        <v>798</v>
      </c>
    </row>
    <row r="4" spans="1:15" s="112" customFormat="1" ht="38.25" customHeight="1">
      <c r="A4" s="89" t="s">
        <v>802</v>
      </c>
      <c r="B4" s="125">
        <f>SUM(B5:B10)</f>
        <v>25343</v>
      </c>
      <c r="C4" s="18">
        <f>SUM(C5:C10)</f>
        <v>24700</v>
      </c>
      <c r="D4" s="125">
        <f>SUM(D5:D10)</f>
        <v>44479</v>
      </c>
      <c r="E4" s="125">
        <f>SUM(E5:E10)</f>
        <v>42833</v>
      </c>
      <c r="F4" s="126"/>
      <c r="G4" s="127">
        <f>100*(E4-B4)/B4</f>
        <v>69.01313972300044</v>
      </c>
      <c r="H4" s="128" t="s">
        <v>803</v>
      </c>
      <c r="I4" s="18">
        <v>14</v>
      </c>
      <c r="J4" s="18">
        <v>3</v>
      </c>
      <c r="K4" s="18"/>
      <c r="L4" s="18">
        <v>6</v>
      </c>
      <c r="M4" s="150"/>
      <c r="N4" s="150"/>
      <c r="O4" s="151">
        <f>100*(L4-I4)/I4</f>
        <v>-57.142857142857146</v>
      </c>
    </row>
    <row r="5" spans="1:15" s="112" customFormat="1" ht="28.5" customHeight="1">
      <c r="A5" s="89" t="s">
        <v>804</v>
      </c>
      <c r="B5" s="125">
        <v>21502</v>
      </c>
      <c r="C5" s="18">
        <v>20900</v>
      </c>
      <c r="D5" s="18">
        <v>33655</v>
      </c>
      <c r="E5" s="125">
        <v>33828</v>
      </c>
      <c r="F5" s="126">
        <f>100*E5/C5</f>
        <v>161.85645933014354</v>
      </c>
      <c r="G5" s="127">
        <f>100*(E5-B5)/B5</f>
        <v>57.32490000930146</v>
      </c>
      <c r="H5" s="128" t="s">
        <v>805</v>
      </c>
      <c r="I5" s="18">
        <f>SUM(I6:I7)</f>
        <v>1002</v>
      </c>
      <c r="J5" s="18">
        <f>SUM(J6:J7)</f>
        <v>1401</v>
      </c>
      <c r="K5" s="18">
        <f>SUM(K6:K7)</f>
        <v>1401</v>
      </c>
      <c r="L5" s="18">
        <f>SUM(L6:L7)</f>
        <v>1432</v>
      </c>
      <c r="M5" s="150"/>
      <c r="N5" s="150">
        <f>100*L5/K5</f>
        <v>102.21270521056388</v>
      </c>
      <c r="O5" s="151">
        <f>100*(L5-I5)/I5</f>
        <v>42.91417165668663</v>
      </c>
    </row>
    <row r="6" spans="1:15" s="112" customFormat="1" ht="28.5" customHeight="1">
      <c r="A6" s="30" t="s">
        <v>806</v>
      </c>
      <c r="B6" s="125"/>
      <c r="C6" s="18"/>
      <c r="D6" s="18"/>
      <c r="E6" s="125"/>
      <c r="F6" s="126"/>
      <c r="G6" s="127"/>
      <c r="H6" s="128" t="s">
        <v>807</v>
      </c>
      <c r="I6" s="125">
        <v>1002</v>
      </c>
      <c r="J6" s="125">
        <v>1401</v>
      </c>
      <c r="K6" s="125">
        <v>1401</v>
      </c>
      <c r="L6" s="125">
        <v>1400</v>
      </c>
      <c r="M6" s="150"/>
      <c r="N6" s="150"/>
      <c r="O6" s="151">
        <f>100*(L6-I6)/I6</f>
        <v>39.72055888223553</v>
      </c>
    </row>
    <row r="7" spans="1:15" s="112" customFormat="1" ht="36.75" customHeight="1">
      <c r="A7" s="30" t="s">
        <v>808</v>
      </c>
      <c r="B7" s="125"/>
      <c r="C7" s="18"/>
      <c r="D7" s="18"/>
      <c r="E7" s="125"/>
      <c r="F7" s="126"/>
      <c r="G7" s="127"/>
      <c r="H7" s="128" t="s">
        <v>809</v>
      </c>
      <c r="I7" s="18"/>
      <c r="J7" s="18"/>
      <c r="K7" s="18"/>
      <c r="L7" s="18">
        <v>32</v>
      </c>
      <c r="M7" s="150"/>
      <c r="N7" s="150"/>
      <c r="O7" s="151"/>
    </row>
    <row r="8" spans="1:15" s="112" customFormat="1" ht="28.5" customHeight="1">
      <c r="A8" s="89" t="s">
        <v>810</v>
      </c>
      <c r="B8" s="125">
        <v>3397</v>
      </c>
      <c r="C8" s="18">
        <v>3300</v>
      </c>
      <c r="D8" s="18">
        <v>2691</v>
      </c>
      <c r="E8" s="125">
        <v>2124</v>
      </c>
      <c r="F8" s="126"/>
      <c r="G8" s="127">
        <f>100*(E8-B8)/B8</f>
        <v>-37.47424197821607</v>
      </c>
      <c r="H8" s="128" t="s">
        <v>811</v>
      </c>
      <c r="I8" s="18">
        <f>SUM(I9:I14)</f>
        <v>159442</v>
      </c>
      <c r="J8" s="18">
        <f>SUM(J9:J14)</f>
        <v>181594</v>
      </c>
      <c r="K8" s="18">
        <f>SUM(K9:K14)</f>
        <v>120493.68</v>
      </c>
      <c r="L8" s="18">
        <f>SUM(L9:L14)</f>
        <v>105672</v>
      </c>
      <c r="M8" s="150">
        <f aca="true" t="shared" si="0" ref="M8:M14">100*L8/J8</f>
        <v>58.1913499344692</v>
      </c>
      <c r="N8" s="150">
        <f aca="true" t="shared" si="1" ref="N7:N15">100*L8/K8</f>
        <v>87.69920546870176</v>
      </c>
      <c r="O8" s="151">
        <f aca="true" t="shared" si="2" ref="O8:O15">100*(L8-I8)/I8</f>
        <v>-33.723861968615545</v>
      </c>
    </row>
    <row r="9" spans="1:15" s="112" customFormat="1" ht="28.5" customHeight="1">
      <c r="A9" s="89" t="s">
        <v>812</v>
      </c>
      <c r="B9" s="125">
        <v>444</v>
      </c>
      <c r="C9" s="18">
        <v>500</v>
      </c>
      <c r="D9" s="18">
        <v>8080</v>
      </c>
      <c r="E9" s="125">
        <v>6828</v>
      </c>
      <c r="F9" s="126">
        <f>100*E9/C9</f>
        <v>1365.6</v>
      </c>
      <c r="G9" s="127">
        <f>100*(E9-B9)/B9</f>
        <v>1437.837837837838</v>
      </c>
      <c r="H9" s="128" t="s">
        <v>813</v>
      </c>
      <c r="I9" s="18">
        <v>140699</v>
      </c>
      <c r="J9" s="18">
        <v>175780</v>
      </c>
      <c r="K9" s="18">
        <v>108227.5</v>
      </c>
      <c r="L9" s="18">
        <v>94064</v>
      </c>
      <c r="M9" s="150">
        <f t="shared" si="0"/>
        <v>53.51234497667539</v>
      </c>
      <c r="N9" s="150">
        <f t="shared" si="1"/>
        <v>86.91321521794369</v>
      </c>
      <c r="O9" s="151">
        <f t="shared" si="2"/>
        <v>-33.14522491275702</v>
      </c>
    </row>
    <row r="10" spans="1:15" s="112" customFormat="1" ht="28.5" customHeight="1">
      <c r="A10" s="89" t="s">
        <v>814</v>
      </c>
      <c r="B10" s="125"/>
      <c r="C10" s="18"/>
      <c r="D10" s="18">
        <v>53</v>
      </c>
      <c r="E10" s="125">
        <v>53</v>
      </c>
      <c r="F10" s="126"/>
      <c r="G10" s="127"/>
      <c r="H10" s="128" t="s">
        <v>815</v>
      </c>
      <c r="I10" s="18">
        <v>5595</v>
      </c>
      <c r="J10" s="18"/>
      <c r="K10" s="18"/>
      <c r="L10" s="18"/>
      <c r="M10" s="150"/>
      <c r="N10" s="150"/>
      <c r="O10" s="151">
        <f t="shared" si="2"/>
        <v>-100</v>
      </c>
    </row>
    <row r="11" spans="1:15" s="112" customFormat="1" ht="28.5" customHeight="1">
      <c r="A11" s="30" t="s">
        <v>816</v>
      </c>
      <c r="B11" s="125"/>
      <c r="C11" s="18"/>
      <c r="D11" s="125">
        <f>SUM(D12:D13)</f>
        <v>55</v>
      </c>
      <c r="E11" s="125">
        <f>SUM(E12:E13)</f>
        <v>1171</v>
      </c>
      <c r="F11" s="126"/>
      <c r="G11" s="127"/>
      <c r="H11" s="128" t="s">
        <v>817</v>
      </c>
      <c r="I11" s="18">
        <v>138</v>
      </c>
      <c r="J11" s="18"/>
      <c r="K11" s="18">
        <v>422.68</v>
      </c>
      <c r="L11" s="18">
        <v>450</v>
      </c>
      <c r="M11" s="150"/>
      <c r="N11" s="150">
        <f t="shared" si="1"/>
        <v>106.46351850099366</v>
      </c>
      <c r="O11" s="151">
        <f t="shared" si="2"/>
        <v>226.08695652173913</v>
      </c>
    </row>
    <row r="12" spans="1:15" s="112" customFormat="1" ht="28.5" customHeight="1">
      <c r="A12" s="30" t="s">
        <v>818</v>
      </c>
      <c r="B12" s="125"/>
      <c r="C12" s="18"/>
      <c r="D12" s="18">
        <v>55</v>
      </c>
      <c r="E12" s="125">
        <v>582</v>
      </c>
      <c r="F12" s="126"/>
      <c r="G12" s="127"/>
      <c r="H12" s="128" t="s">
        <v>819</v>
      </c>
      <c r="I12" s="125">
        <v>2440</v>
      </c>
      <c r="J12" s="125">
        <v>5134</v>
      </c>
      <c r="K12" s="125">
        <v>3583.5</v>
      </c>
      <c r="L12" s="125">
        <v>3970</v>
      </c>
      <c r="M12" s="150">
        <f t="shared" si="0"/>
        <v>77.32761978963771</v>
      </c>
      <c r="N12" s="150">
        <f t="shared" si="1"/>
        <v>110.78554485837869</v>
      </c>
      <c r="O12" s="151">
        <f t="shared" si="2"/>
        <v>62.704918032786885</v>
      </c>
    </row>
    <row r="13" spans="1:15" s="112" customFormat="1" ht="28.5" customHeight="1">
      <c r="A13" s="30" t="s">
        <v>820</v>
      </c>
      <c r="B13" s="125"/>
      <c r="C13" s="18"/>
      <c r="D13" s="18"/>
      <c r="E13" s="125">
        <v>589</v>
      </c>
      <c r="F13" s="126"/>
      <c r="G13" s="127"/>
      <c r="H13" s="128" t="s">
        <v>821</v>
      </c>
      <c r="I13" s="18">
        <v>570</v>
      </c>
      <c r="J13" s="18">
        <v>680</v>
      </c>
      <c r="K13" s="18">
        <v>8260</v>
      </c>
      <c r="L13" s="18">
        <v>7188</v>
      </c>
      <c r="M13" s="150">
        <f t="shared" si="0"/>
        <v>1057.0588235294117</v>
      </c>
      <c r="N13" s="150">
        <f t="shared" si="1"/>
        <v>87.02179176755448</v>
      </c>
      <c r="O13" s="151">
        <f t="shared" si="2"/>
        <v>1161.0526315789473</v>
      </c>
    </row>
    <row r="14" spans="1:15" s="112" customFormat="1" ht="28.5" customHeight="1">
      <c r="A14" s="129"/>
      <c r="B14" s="129"/>
      <c r="C14" s="129"/>
      <c r="D14" s="129"/>
      <c r="E14" s="129"/>
      <c r="F14" s="129"/>
      <c r="G14" s="129"/>
      <c r="H14" s="128" t="s">
        <v>822</v>
      </c>
      <c r="I14" s="18">
        <v>10000</v>
      </c>
      <c r="J14" s="18"/>
      <c r="K14" s="18"/>
      <c r="L14" s="18"/>
      <c r="M14" s="150"/>
      <c r="N14" s="150"/>
      <c r="O14" s="151">
        <f t="shared" si="2"/>
        <v>-100</v>
      </c>
    </row>
    <row r="15" spans="1:15" s="112" customFormat="1" ht="36" customHeight="1">
      <c r="A15" s="130"/>
      <c r="B15" s="125"/>
      <c r="C15" s="18"/>
      <c r="D15" s="18"/>
      <c r="E15" s="125"/>
      <c r="F15" s="126"/>
      <c r="G15" s="127"/>
      <c r="H15" s="128" t="s">
        <v>823</v>
      </c>
      <c r="I15" s="18">
        <f>SUM(I16:I18)</f>
        <v>52</v>
      </c>
      <c r="J15" s="18"/>
      <c r="K15" s="18"/>
      <c r="L15" s="18">
        <f>SUM(L16:L18)</f>
        <v>33</v>
      </c>
      <c r="M15" s="150"/>
      <c r="N15" s="150"/>
      <c r="O15" s="151">
        <f t="shared" si="2"/>
        <v>-36.53846153846154</v>
      </c>
    </row>
    <row r="16" spans="1:15" s="112" customFormat="1" ht="28.5" customHeight="1">
      <c r="A16" s="89"/>
      <c r="B16" s="125"/>
      <c r="C16" s="18"/>
      <c r="D16" s="18"/>
      <c r="E16" s="125"/>
      <c r="F16" s="126"/>
      <c r="G16" s="127"/>
      <c r="H16" s="128" t="s">
        <v>824</v>
      </c>
      <c r="I16" s="18"/>
      <c r="J16" s="18"/>
      <c r="K16" s="18"/>
      <c r="L16" s="18"/>
      <c r="M16" s="150"/>
      <c r="N16" s="150"/>
      <c r="O16" s="151"/>
    </row>
    <row r="17" spans="1:15" s="112" customFormat="1" ht="28.5" customHeight="1">
      <c r="A17" s="89"/>
      <c r="B17" s="125"/>
      <c r="C17" s="18"/>
      <c r="D17" s="18"/>
      <c r="E17" s="125"/>
      <c r="F17" s="126"/>
      <c r="G17" s="131">
        <v>0</v>
      </c>
      <c r="H17" s="128" t="s">
        <v>825</v>
      </c>
      <c r="I17" s="18"/>
      <c r="J17" s="18"/>
      <c r="K17" s="18"/>
      <c r="L17" s="18"/>
      <c r="M17" s="150"/>
      <c r="N17" s="150"/>
      <c r="O17" s="151"/>
    </row>
    <row r="18" spans="1:15" s="112" customFormat="1" ht="28.5" customHeight="1">
      <c r="A18" s="89"/>
      <c r="B18" s="125"/>
      <c r="C18" s="18"/>
      <c r="D18" s="18"/>
      <c r="E18" s="125"/>
      <c r="F18" s="126"/>
      <c r="G18" s="131">
        <v>0</v>
      </c>
      <c r="H18" s="128" t="s">
        <v>826</v>
      </c>
      <c r="I18" s="18">
        <v>52</v>
      </c>
      <c r="J18" s="18"/>
      <c r="K18" s="18"/>
      <c r="L18" s="18">
        <v>33</v>
      </c>
      <c r="M18" s="150"/>
      <c r="N18" s="150"/>
      <c r="O18" s="151">
        <f>100*(L18-I18)/I18</f>
        <v>-36.53846153846154</v>
      </c>
    </row>
    <row r="19" spans="1:15" s="112" customFormat="1" ht="28.5" customHeight="1">
      <c r="A19" s="89"/>
      <c r="B19" s="125"/>
      <c r="C19" s="18"/>
      <c r="D19" s="18"/>
      <c r="E19" s="125"/>
      <c r="F19" s="126"/>
      <c r="G19" s="131">
        <v>0</v>
      </c>
      <c r="H19" s="128" t="s">
        <v>827</v>
      </c>
      <c r="I19" s="18"/>
      <c r="J19" s="18"/>
      <c r="K19" s="18"/>
      <c r="L19" s="18"/>
      <c r="M19" s="150"/>
      <c r="N19" s="150"/>
      <c r="O19" s="151"/>
    </row>
    <row r="20" spans="1:15" s="112" customFormat="1" ht="28.5" customHeight="1">
      <c r="A20" s="89"/>
      <c r="B20" s="125"/>
      <c r="C20" s="18"/>
      <c r="D20" s="18"/>
      <c r="E20" s="125"/>
      <c r="F20" s="126"/>
      <c r="G20" s="131"/>
      <c r="H20" s="128" t="s">
        <v>828</v>
      </c>
      <c r="I20" s="18"/>
      <c r="J20" s="18"/>
      <c r="K20" s="18"/>
      <c r="L20" s="18"/>
      <c r="M20" s="150"/>
      <c r="N20" s="150"/>
      <c r="O20" s="151"/>
    </row>
    <row r="21" spans="1:15" s="112" customFormat="1" ht="28.5" customHeight="1">
      <c r="A21" s="89"/>
      <c r="B21" s="125"/>
      <c r="C21" s="18"/>
      <c r="D21" s="18"/>
      <c r="E21" s="125"/>
      <c r="F21" s="126"/>
      <c r="G21" s="131"/>
      <c r="H21" s="128" t="s">
        <v>829</v>
      </c>
      <c r="I21" s="18">
        <f>SUM(I22:I24)</f>
        <v>2091</v>
      </c>
      <c r="J21" s="18">
        <f>SUM(J22:J24)</f>
        <v>156</v>
      </c>
      <c r="K21" s="18">
        <f>SUM(K22:K24)</f>
        <v>37473.57</v>
      </c>
      <c r="L21" s="18">
        <f>SUM(L22:L24)</f>
        <v>83228</v>
      </c>
      <c r="M21" s="150">
        <f>100*L21/J21</f>
        <v>53351.282051282054</v>
      </c>
      <c r="N21" s="150">
        <f>100*L21/K21</f>
        <v>222.09786791063675</v>
      </c>
      <c r="O21" s="151">
        <f aca="true" t="shared" si="3" ref="O20:O46">100*(L21-I21)/I21</f>
        <v>3880.2965088474416</v>
      </c>
    </row>
    <row r="22" spans="1:15" s="112" customFormat="1" ht="28.5" customHeight="1">
      <c r="A22" s="89"/>
      <c r="B22" s="125"/>
      <c r="C22" s="18"/>
      <c r="D22" s="18"/>
      <c r="E22" s="125"/>
      <c r="F22" s="126"/>
      <c r="G22" s="131">
        <v>0</v>
      </c>
      <c r="H22" s="128" t="s">
        <v>830</v>
      </c>
      <c r="I22" s="18"/>
      <c r="J22" s="18"/>
      <c r="K22" s="18"/>
      <c r="L22" s="18"/>
      <c r="M22" s="150"/>
      <c r="N22" s="150"/>
      <c r="O22" s="151"/>
    </row>
    <row r="23" spans="1:15" s="112" customFormat="1" ht="28.5" customHeight="1">
      <c r="A23" s="89"/>
      <c r="B23" s="125"/>
      <c r="C23" s="18"/>
      <c r="D23" s="18"/>
      <c r="E23" s="125"/>
      <c r="F23" s="126"/>
      <c r="G23" s="131">
        <v>0</v>
      </c>
      <c r="H23" s="128" t="s">
        <v>831</v>
      </c>
      <c r="I23" s="18">
        <v>2091</v>
      </c>
      <c r="J23" s="18">
        <v>156</v>
      </c>
      <c r="K23" s="18">
        <v>473.57</v>
      </c>
      <c r="L23" s="18">
        <v>481</v>
      </c>
      <c r="M23" s="150">
        <f>100*L23/J23</f>
        <v>308.3333333333333</v>
      </c>
      <c r="N23" s="150">
        <f>100*L23/K23</f>
        <v>101.56893384293768</v>
      </c>
      <c r="O23" s="151">
        <f t="shared" si="3"/>
        <v>-76.99665231946437</v>
      </c>
    </row>
    <row r="24" spans="1:15" s="112" customFormat="1" ht="28.5" customHeight="1">
      <c r="A24" s="89"/>
      <c r="B24" s="125"/>
      <c r="C24" s="18"/>
      <c r="D24" s="18"/>
      <c r="E24" s="125"/>
      <c r="F24" s="126"/>
      <c r="G24" s="131">
        <v>0</v>
      </c>
      <c r="H24" s="128" t="s">
        <v>832</v>
      </c>
      <c r="I24" s="18"/>
      <c r="J24" s="18"/>
      <c r="K24" s="18">
        <v>37000</v>
      </c>
      <c r="L24" s="18">
        <v>82747</v>
      </c>
      <c r="M24" s="150"/>
      <c r="N24" s="150"/>
      <c r="O24" s="151"/>
    </row>
    <row r="25" spans="1:15" s="112" customFormat="1" ht="24" customHeight="1">
      <c r="A25" s="89"/>
      <c r="B25" s="125"/>
      <c r="C25" s="18"/>
      <c r="D25" s="18"/>
      <c r="E25" s="125"/>
      <c r="F25" s="126"/>
      <c r="G25" s="131">
        <v>0</v>
      </c>
      <c r="H25" s="128" t="s">
        <v>833</v>
      </c>
      <c r="I25" s="30">
        <v>2291</v>
      </c>
      <c r="J25" s="30"/>
      <c r="K25" s="30">
        <v>2966</v>
      </c>
      <c r="L25" s="30">
        <v>2967</v>
      </c>
      <c r="M25" s="150"/>
      <c r="N25" s="150">
        <f>100*L25/K25</f>
        <v>100.03371544167229</v>
      </c>
      <c r="O25" s="151">
        <f t="shared" si="3"/>
        <v>29.506765604539503</v>
      </c>
    </row>
    <row r="26" spans="1:15" s="112" customFormat="1" ht="24" customHeight="1">
      <c r="A26" s="129"/>
      <c r="B26" s="129"/>
      <c r="C26" s="129"/>
      <c r="D26" s="129"/>
      <c r="E26" s="129"/>
      <c r="F26" s="129"/>
      <c r="G26" s="129"/>
      <c r="H26" s="128" t="s">
        <v>834</v>
      </c>
      <c r="I26" s="125">
        <v>15</v>
      </c>
      <c r="J26" s="125"/>
      <c r="K26" s="125">
        <v>55</v>
      </c>
      <c r="L26" s="125">
        <v>102</v>
      </c>
      <c r="M26" s="150"/>
      <c r="N26" s="150">
        <f>100*L26/K26</f>
        <v>185.45454545454547</v>
      </c>
      <c r="O26" s="151">
        <f t="shared" si="3"/>
        <v>580</v>
      </c>
    </row>
    <row r="27" spans="1:15" s="112" customFormat="1" ht="21.75" customHeight="1">
      <c r="A27" s="129"/>
      <c r="B27" s="129"/>
      <c r="C27" s="129"/>
      <c r="D27" s="129"/>
      <c r="E27" s="129"/>
      <c r="F27" s="129"/>
      <c r="G27" s="129"/>
      <c r="H27" s="132" t="s">
        <v>835</v>
      </c>
      <c r="I27" s="125"/>
      <c r="J27" s="125"/>
      <c r="K27" s="125">
        <v>10372</v>
      </c>
      <c r="L27" s="125">
        <v>10372</v>
      </c>
      <c r="M27" s="150"/>
      <c r="N27" s="150"/>
      <c r="O27" s="151"/>
    </row>
    <row r="28" spans="1:17" s="112" customFormat="1" ht="30" customHeight="1">
      <c r="A28" s="35" t="s">
        <v>836</v>
      </c>
      <c r="B28" s="133">
        <f>B11+B4</f>
        <v>25343</v>
      </c>
      <c r="C28" s="133">
        <f>C4+C11</f>
        <v>24700</v>
      </c>
      <c r="D28" s="133">
        <f>D4+D11</f>
        <v>44534</v>
      </c>
      <c r="E28" s="133">
        <f>E4+E11</f>
        <v>44004</v>
      </c>
      <c r="F28" s="134">
        <f>100*E28/C28</f>
        <v>178.15384615384616</v>
      </c>
      <c r="G28" s="135">
        <f>100*(E28-B28)/B28</f>
        <v>73.63374501834826</v>
      </c>
      <c r="H28" s="136" t="s">
        <v>837</v>
      </c>
      <c r="I28" s="25">
        <f>I4+I5+I8+I15+I19+I20+I21+I25+I26+I27</f>
        <v>164907</v>
      </c>
      <c r="J28" s="25">
        <f>J4+J5+J8+J15+J19+J20+J21+J25+J26+J27</f>
        <v>183154</v>
      </c>
      <c r="K28" s="25">
        <f>K4+K5+K8+K15+K19+K20+K21+K25+K26+K27</f>
        <v>172761.25</v>
      </c>
      <c r="L28" s="25">
        <f>L4+L5+L8+L15+L19+L20+L21+L25+L26+L27</f>
        <v>203812</v>
      </c>
      <c r="M28" s="152">
        <f>100*L28/J28</f>
        <v>111.27903294495343</v>
      </c>
      <c r="N28" s="152">
        <f>100*L28/K28</f>
        <v>117.97321447952015</v>
      </c>
      <c r="O28" s="153">
        <f t="shared" si="3"/>
        <v>23.59208523592085</v>
      </c>
      <c r="Q28" s="154"/>
    </row>
    <row r="29" spans="1:15" s="112" customFormat="1" ht="30" customHeight="1">
      <c r="A29" s="35" t="s">
        <v>87</v>
      </c>
      <c r="B29" s="133">
        <f>B30+B43+B44+B45+B46</f>
        <v>158179</v>
      </c>
      <c r="C29" s="133">
        <f>C30+C43+C44+C45+C46</f>
        <v>175176</v>
      </c>
      <c r="D29" s="133">
        <f>D30+D43+D44+D45+D46</f>
        <v>144727.25</v>
      </c>
      <c r="E29" s="133">
        <f>E30+E43+E44+E45+E46</f>
        <v>160303</v>
      </c>
      <c r="F29" s="134">
        <f>100*E29/C29</f>
        <v>91.50968169155593</v>
      </c>
      <c r="G29" s="135">
        <f aca="true" t="shared" si="4" ref="G29:G48">100*(E29-B29)/B29</f>
        <v>1.3427825438269303</v>
      </c>
      <c r="H29" s="136" t="s">
        <v>88</v>
      </c>
      <c r="I29" s="25">
        <f>SUM(I30:I36)</f>
        <v>18615</v>
      </c>
      <c r="J29" s="25">
        <f>SUM(J30:J36)</f>
        <v>16722</v>
      </c>
      <c r="K29" s="25">
        <f>SUM(K30:K36)</f>
        <v>16500</v>
      </c>
      <c r="L29" s="25">
        <f>SUM(L30:L36)</f>
        <v>495</v>
      </c>
      <c r="M29" s="152">
        <f>100*L29/J29</f>
        <v>2.960172228202368</v>
      </c>
      <c r="N29" s="152">
        <f>100*L29/K29</f>
        <v>3</v>
      </c>
      <c r="O29" s="153">
        <f t="shared" si="3"/>
        <v>-97.34085414987914</v>
      </c>
    </row>
    <row r="30" spans="1:15" s="112" customFormat="1" ht="29.25" customHeight="1">
      <c r="A30" s="89" t="s">
        <v>838</v>
      </c>
      <c r="B30" s="137">
        <f>SUM(B31:B41)</f>
        <v>122191</v>
      </c>
      <c r="C30" s="137">
        <f>SUM(C31:C42)</f>
        <v>171560</v>
      </c>
      <c r="D30" s="137">
        <f>SUM(D31:D42)</f>
        <v>104737.25</v>
      </c>
      <c r="E30" s="137">
        <f>SUM(E31:E42)</f>
        <v>75313</v>
      </c>
      <c r="F30" s="126">
        <f>100*E30/C30</f>
        <v>43.89892748892516</v>
      </c>
      <c r="G30" s="127">
        <f t="shared" si="4"/>
        <v>-38.36452766570369</v>
      </c>
      <c r="H30" s="128" t="s">
        <v>839</v>
      </c>
      <c r="I30" s="18">
        <v>625</v>
      </c>
      <c r="J30" s="18"/>
      <c r="K30" s="18"/>
      <c r="L30" s="18"/>
      <c r="M30" s="150"/>
      <c r="N30" s="150"/>
      <c r="O30" s="151">
        <f t="shared" si="3"/>
        <v>-100</v>
      </c>
    </row>
    <row r="31" spans="1:15" s="112" customFormat="1" ht="30" customHeight="1">
      <c r="A31" s="89" t="s">
        <v>840</v>
      </c>
      <c r="B31" s="125">
        <v>14</v>
      </c>
      <c r="C31" s="138">
        <v>3</v>
      </c>
      <c r="D31" s="138"/>
      <c r="E31" s="125">
        <v>6</v>
      </c>
      <c r="F31" s="126"/>
      <c r="G31" s="127">
        <f t="shared" si="4"/>
        <v>-57.142857142857146</v>
      </c>
      <c r="H31" s="128" t="s">
        <v>841</v>
      </c>
      <c r="I31" s="18"/>
      <c r="J31" s="18"/>
      <c r="K31" s="18"/>
      <c r="L31" s="18"/>
      <c r="M31" s="150"/>
      <c r="N31" s="150"/>
      <c r="O31" s="151"/>
    </row>
    <row r="32" spans="1:15" s="112" customFormat="1" ht="21.75" customHeight="1">
      <c r="A32" s="89" t="s">
        <v>842</v>
      </c>
      <c r="B32" s="125">
        <v>1002</v>
      </c>
      <c r="C32" s="138">
        <v>1401</v>
      </c>
      <c r="D32" s="138">
        <v>1401</v>
      </c>
      <c r="E32" s="125">
        <v>1400</v>
      </c>
      <c r="F32" s="126"/>
      <c r="G32" s="127"/>
      <c r="H32" s="128" t="s">
        <v>843</v>
      </c>
      <c r="I32" s="18"/>
      <c r="J32" s="18"/>
      <c r="K32" s="18"/>
      <c r="L32" s="18"/>
      <c r="M32" s="150"/>
      <c r="N32" s="150"/>
      <c r="O32" s="151"/>
    </row>
    <row r="33" spans="1:15" s="112" customFormat="1" ht="21.75" customHeight="1">
      <c r="A33" s="89" t="s">
        <v>844</v>
      </c>
      <c r="B33" s="125">
        <v>52</v>
      </c>
      <c r="C33" s="138"/>
      <c r="D33" s="138"/>
      <c r="E33" s="125">
        <v>33</v>
      </c>
      <c r="F33" s="126"/>
      <c r="G33" s="127">
        <f t="shared" si="4"/>
        <v>-36.53846153846154</v>
      </c>
      <c r="H33" s="128" t="s">
        <v>845</v>
      </c>
      <c r="I33" s="18">
        <v>15000</v>
      </c>
      <c r="J33" s="18">
        <v>16500</v>
      </c>
      <c r="K33" s="18">
        <v>16500</v>
      </c>
      <c r="L33" s="18"/>
      <c r="M33" s="150">
        <f>100*L33/J33</f>
        <v>0</v>
      </c>
      <c r="N33" s="150">
        <f>100*L33/K33</f>
        <v>0</v>
      </c>
      <c r="O33" s="151">
        <f t="shared" si="3"/>
        <v>-100</v>
      </c>
    </row>
    <row r="34" spans="1:15" s="112" customFormat="1" ht="27" customHeight="1">
      <c r="A34" s="89" t="s">
        <v>846</v>
      </c>
      <c r="B34" s="125"/>
      <c r="C34" s="138"/>
      <c r="D34" s="138"/>
      <c r="E34" s="125">
        <v>32</v>
      </c>
      <c r="F34" s="126"/>
      <c r="G34" s="127"/>
      <c r="H34" s="128" t="s">
        <v>847</v>
      </c>
      <c r="I34" s="18">
        <v>2990</v>
      </c>
      <c r="J34" s="18">
        <v>222</v>
      </c>
      <c r="K34" s="18"/>
      <c r="L34" s="18">
        <v>495</v>
      </c>
      <c r="M34" s="150">
        <f>100*L34/J34</f>
        <v>222.97297297297297</v>
      </c>
      <c r="N34" s="150"/>
      <c r="O34" s="151">
        <f t="shared" si="3"/>
        <v>-83.4448160535117</v>
      </c>
    </row>
    <row r="35" spans="1:15" s="112" customFormat="1" ht="21.75" customHeight="1">
      <c r="A35" s="89" t="s">
        <v>848</v>
      </c>
      <c r="B35" s="125"/>
      <c r="C35" s="138"/>
      <c r="D35" s="138"/>
      <c r="E35" s="125"/>
      <c r="F35" s="126"/>
      <c r="G35" s="127"/>
      <c r="H35" s="128" t="s">
        <v>849</v>
      </c>
      <c r="I35" s="18"/>
      <c r="J35" s="18"/>
      <c r="K35" s="18"/>
      <c r="L35" s="18"/>
      <c r="M35" s="150"/>
      <c r="N35" s="150"/>
      <c r="O35" s="151"/>
    </row>
    <row r="36" spans="1:15" s="112" customFormat="1" ht="21.75" customHeight="1">
      <c r="A36" s="89" t="s">
        <v>850</v>
      </c>
      <c r="B36" s="125">
        <v>119032</v>
      </c>
      <c r="C36" s="138">
        <f>171560-1560</f>
        <v>170000</v>
      </c>
      <c r="D36" s="138">
        <f>94365.25-2297.25</f>
        <v>92068</v>
      </c>
      <c r="E36" s="125">
        <v>62539</v>
      </c>
      <c r="F36" s="126"/>
      <c r="G36" s="127">
        <f t="shared" si="4"/>
        <v>-47.46034679749983</v>
      </c>
      <c r="H36" s="139" t="s">
        <v>851</v>
      </c>
      <c r="I36" s="18"/>
      <c r="J36" s="18"/>
      <c r="K36" s="18"/>
      <c r="L36" s="18"/>
      <c r="M36" s="150"/>
      <c r="N36" s="150"/>
      <c r="O36" s="151"/>
    </row>
    <row r="37" spans="1:15" s="112" customFormat="1" ht="30.75" customHeight="1">
      <c r="A37" s="89" t="s">
        <v>852</v>
      </c>
      <c r="B37" s="125">
        <v>2091</v>
      </c>
      <c r="C37" s="140">
        <v>156</v>
      </c>
      <c r="D37" s="140">
        <v>473.57</v>
      </c>
      <c r="E37" s="125">
        <v>481</v>
      </c>
      <c r="F37" s="126">
        <f>100*E37/C37</f>
        <v>308.3333333333333</v>
      </c>
      <c r="G37" s="127">
        <f t="shared" si="4"/>
        <v>-76.99665231946437</v>
      </c>
      <c r="H37" s="30"/>
      <c r="I37" s="30"/>
      <c r="J37" s="30"/>
      <c r="K37" s="30"/>
      <c r="L37" s="30"/>
      <c r="M37" s="150"/>
      <c r="N37" s="150"/>
      <c r="O37" s="151"/>
    </row>
    <row r="38" spans="1:15" s="112" customFormat="1" ht="21.75" customHeight="1">
      <c r="A38" s="89" t="s">
        <v>853</v>
      </c>
      <c r="B38" s="125"/>
      <c r="C38" s="138"/>
      <c r="D38" s="138"/>
      <c r="E38" s="125"/>
      <c r="F38" s="126"/>
      <c r="G38" s="127"/>
      <c r="H38" s="30"/>
      <c r="I38" s="30"/>
      <c r="J38" s="30"/>
      <c r="K38" s="30"/>
      <c r="L38" s="30"/>
      <c r="M38" s="150"/>
      <c r="N38" s="150"/>
      <c r="O38" s="151"/>
    </row>
    <row r="39" spans="1:15" s="112" customFormat="1" ht="21.75" customHeight="1">
      <c r="A39" s="89" t="s">
        <v>854</v>
      </c>
      <c r="B39" s="125"/>
      <c r="C39" s="138"/>
      <c r="D39" s="138">
        <v>422.68</v>
      </c>
      <c r="E39" s="125">
        <v>450</v>
      </c>
      <c r="F39" s="126"/>
      <c r="G39" s="127"/>
      <c r="H39" s="30"/>
      <c r="I39" s="30"/>
      <c r="J39" s="30"/>
      <c r="K39" s="30"/>
      <c r="L39" s="30"/>
      <c r="M39" s="150"/>
      <c r="N39" s="150"/>
      <c r="O39" s="151"/>
    </row>
    <row r="40" spans="1:15" s="112" customFormat="1" ht="21.75" customHeight="1">
      <c r="A40" s="89" t="s">
        <v>855</v>
      </c>
      <c r="B40" s="125"/>
      <c r="C40" s="138"/>
      <c r="D40" s="138"/>
      <c r="E40" s="125"/>
      <c r="F40" s="126"/>
      <c r="G40" s="127"/>
      <c r="H40" s="30"/>
      <c r="I40" s="30"/>
      <c r="J40" s="30"/>
      <c r="K40" s="30"/>
      <c r="L40" s="30"/>
      <c r="M40" s="150"/>
      <c r="N40" s="150"/>
      <c r="O40" s="151"/>
    </row>
    <row r="41" spans="1:15" s="112" customFormat="1" ht="21.75" customHeight="1">
      <c r="A41" s="89" t="s">
        <v>856</v>
      </c>
      <c r="B41" s="125"/>
      <c r="C41" s="138"/>
      <c r="D41" s="138"/>
      <c r="E41" s="125"/>
      <c r="F41" s="126"/>
      <c r="G41" s="127"/>
      <c r="H41" s="30"/>
      <c r="I41" s="30"/>
      <c r="J41" s="30"/>
      <c r="K41" s="30"/>
      <c r="L41" s="30"/>
      <c r="M41" s="150"/>
      <c r="N41" s="150"/>
      <c r="O41" s="151"/>
    </row>
    <row r="42" spans="1:15" s="112" customFormat="1" ht="21.75" customHeight="1">
      <c r="A42" s="89" t="s">
        <v>857</v>
      </c>
      <c r="B42" s="125"/>
      <c r="C42" s="18"/>
      <c r="D42" s="18">
        <v>10372</v>
      </c>
      <c r="E42" s="125">
        <v>10372</v>
      </c>
      <c r="F42" s="126"/>
      <c r="G42" s="127"/>
      <c r="H42" s="30"/>
      <c r="I42" s="30"/>
      <c r="J42" s="30"/>
      <c r="K42" s="30"/>
      <c r="L42" s="30"/>
      <c r="M42" s="150"/>
      <c r="N42" s="150"/>
      <c r="O42" s="151"/>
    </row>
    <row r="43" spans="1:15" s="112" customFormat="1" ht="21.75" customHeight="1">
      <c r="A43" s="89" t="s">
        <v>858</v>
      </c>
      <c r="B43" s="125">
        <v>10000</v>
      </c>
      <c r="C43" s="18"/>
      <c r="D43" s="18">
        <v>37000</v>
      </c>
      <c r="E43" s="125">
        <v>82000</v>
      </c>
      <c r="F43" s="126"/>
      <c r="G43" s="127">
        <f t="shared" si="4"/>
        <v>720</v>
      </c>
      <c r="H43" s="30"/>
      <c r="I43" s="30"/>
      <c r="J43" s="30"/>
      <c r="K43" s="30"/>
      <c r="L43" s="30"/>
      <c r="M43" s="150"/>
      <c r="N43" s="150"/>
      <c r="O43" s="151"/>
    </row>
    <row r="44" spans="1:15" s="112" customFormat="1" ht="18.75" customHeight="1">
      <c r="A44" s="89" t="s">
        <v>859</v>
      </c>
      <c r="B44" s="125"/>
      <c r="C44" s="18"/>
      <c r="D44" s="18"/>
      <c r="E44" s="125"/>
      <c r="F44" s="126"/>
      <c r="G44" s="127"/>
      <c r="H44" s="139"/>
      <c r="I44" s="18"/>
      <c r="J44" s="18"/>
      <c r="K44" s="18"/>
      <c r="L44" s="18"/>
      <c r="M44" s="150"/>
      <c r="N44" s="150"/>
      <c r="O44" s="151"/>
    </row>
    <row r="45" spans="1:17" s="38" customFormat="1" ht="18.75" customHeight="1">
      <c r="A45" s="89" t="s">
        <v>860</v>
      </c>
      <c r="B45" s="125">
        <v>25988</v>
      </c>
      <c r="C45" s="18">
        <v>3616</v>
      </c>
      <c r="D45" s="18">
        <v>2990</v>
      </c>
      <c r="E45" s="125">
        <v>2990</v>
      </c>
      <c r="F45" s="126">
        <f>100*E45/C45</f>
        <v>82.68805309734513</v>
      </c>
      <c r="G45" s="127">
        <f t="shared" si="4"/>
        <v>-88.49468985685701</v>
      </c>
      <c r="H45" s="141"/>
      <c r="I45" s="141"/>
      <c r="J45" s="141"/>
      <c r="K45" s="141"/>
      <c r="L45" s="141"/>
      <c r="M45" s="141"/>
      <c r="N45" s="141"/>
      <c r="O45" s="141"/>
      <c r="P45" s="111"/>
      <c r="Q45" s="155"/>
    </row>
    <row r="46" spans="1:17" s="38" customFormat="1" ht="24.75" customHeight="1">
      <c r="A46" s="89" t="s">
        <v>861</v>
      </c>
      <c r="B46" s="125"/>
      <c r="C46" s="18"/>
      <c r="D46" s="18"/>
      <c r="E46" s="125"/>
      <c r="F46" s="126"/>
      <c r="G46" s="127"/>
      <c r="H46" s="141"/>
      <c r="I46" s="141"/>
      <c r="J46" s="141"/>
      <c r="K46" s="141"/>
      <c r="L46" s="141"/>
      <c r="M46" s="141"/>
      <c r="N46" s="141"/>
      <c r="O46" s="141"/>
      <c r="P46" s="111"/>
      <c r="Q46" s="111"/>
    </row>
    <row r="47" spans="1:15" ht="13.5">
      <c r="A47" s="34" t="s">
        <v>862</v>
      </c>
      <c r="B47" s="133">
        <f>B28+B29</f>
        <v>183522</v>
      </c>
      <c r="C47" s="133">
        <f>C28+C29</f>
        <v>199876</v>
      </c>
      <c r="D47" s="133">
        <f>D28+D29</f>
        <v>189261.25</v>
      </c>
      <c r="E47" s="133">
        <f>E28+E29</f>
        <v>204307</v>
      </c>
      <c r="F47" s="134">
        <f>100*E47/C47</f>
        <v>102.21687446216654</v>
      </c>
      <c r="G47" s="135">
        <f t="shared" si="4"/>
        <v>11.325617637122525</v>
      </c>
      <c r="H47" s="142" t="s">
        <v>863</v>
      </c>
      <c r="I47" s="143">
        <f>I28+I29</f>
        <v>183522</v>
      </c>
      <c r="J47" s="143">
        <f>J28+J29</f>
        <v>199876</v>
      </c>
      <c r="K47" s="143">
        <f>K28+K29</f>
        <v>189261.25</v>
      </c>
      <c r="L47" s="143">
        <f>L28+L29</f>
        <v>204307</v>
      </c>
      <c r="M47" s="152">
        <f>100*L47/J47</f>
        <v>102.21687446216654</v>
      </c>
      <c r="N47" s="152">
        <f>100*L47/K47</f>
        <v>107.94972557773977</v>
      </c>
      <c r="O47" s="153">
        <f>100*(L47-I47)/I47</f>
        <v>11.325617637122525</v>
      </c>
    </row>
    <row r="48" spans="1:15" ht="13.5">
      <c r="A48" s="34" t="s">
        <v>864</v>
      </c>
      <c r="B48" s="143">
        <f>B47-B45</f>
        <v>157534</v>
      </c>
      <c r="C48" s="143">
        <f>C47-C45</f>
        <v>196260</v>
      </c>
      <c r="D48" s="143">
        <f>D47-D45</f>
        <v>186271.25</v>
      </c>
      <c r="E48" s="143">
        <f>E47-E45</f>
        <v>201317</v>
      </c>
      <c r="F48" s="134">
        <f>100*E48/C48</f>
        <v>102.57668399062469</v>
      </c>
      <c r="G48" s="135">
        <f t="shared" si="4"/>
        <v>27.792730458186803</v>
      </c>
      <c r="H48" s="142" t="s">
        <v>865</v>
      </c>
      <c r="I48" s="143">
        <f>I47-I34</f>
        <v>180532</v>
      </c>
      <c r="J48" s="143">
        <f>J47-J34</f>
        <v>199654</v>
      </c>
      <c r="K48" s="143">
        <f>K47-K34</f>
        <v>189261.25</v>
      </c>
      <c r="L48" s="143">
        <f>L47-L34</f>
        <v>203812</v>
      </c>
      <c r="M48" s="152">
        <f>100*L48/J48</f>
        <v>102.08260290302223</v>
      </c>
      <c r="N48" s="152">
        <f>100*L48/K48</f>
        <v>107.68818234054778</v>
      </c>
      <c r="O48" s="153">
        <f>100*(L48-I48)/I48</f>
        <v>12.895220791881771</v>
      </c>
    </row>
  </sheetData>
  <sheetProtection/>
  <mergeCells count="1">
    <mergeCell ref="A1:O1"/>
  </mergeCells>
  <printOptions/>
  <pageMargins left="0.6299212598425197" right="0.15748031496062992" top="0.9842519685039371" bottom="0.7874015748031497" header="0.5118110236220472" footer="0.5118110236220472"/>
  <pageSetup firstPageNumber="37" useFirstPageNumber="1" horizontalDpi="600" verticalDpi="600" orientation="landscape" paperSize="9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7">
      <selection activeCell="A7" sqref="A7:IV7"/>
    </sheetView>
  </sheetViews>
  <sheetFormatPr defaultColWidth="9.00390625" defaultRowHeight="13.5"/>
  <cols>
    <col min="1" max="1" width="48.25390625" style="0" customWidth="1"/>
    <col min="2" max="2" width="28.50390625" style="0" customWidth="1"/>
  </cols>
  <sheetData>
    <row r="1" spans="1:2" ht="22.5">
      <c r="A1" s="108" t="s">
        <v>866</v>
      </c>
      <c r="B1" s="108"/>
    </row>
    <row r="2" ht="13.5">
      <c r="B2" s="109" t="s">
        <v>27</v>
      </c>
    </row>
    <row r="3" spans="1:2" ht="31.5" customHeight="1">
      <c r="A3" s="94" t="s">
        <v>711</v>
      </c>
      <c r="B3" s="105" t="s">
        <v>867</v>
      </c>
    </row>
    <row r="4" spans="1:2" ht="19.5" customHeight="1">
      <c r="A4" s="89" t="s">
        <v>868</v>
      </c>
      <c r="B4" s="104">
        <v>33828</v>
      </c>
    </row>
    <row r="5" spans="1:2" ht="19.5" customHeight="1">
      <c r="A5" s="89" t="s">
        <v>869</v>
      </c>
      <c r="B5" s="104"/>
    </row>
    <row r="6" spans="1:2" ht="19.5" customHeight="1">
      <c r="A6" s="89" t="s">
        <v>870</v>
      </c>
      <c r="B6" s="104"/>
    </row>
    <row r="7" spans="1:2" ht="19.5" customHeight="1">
      <c r="A7" s="89" t="s">
        <v>871</v>
      </c>
      <c r="B7" s="104"/>
    </row>
    <row r="8" spans="1:2" ht="19.5" customHeight="1">
      <c r="A8" s="89" t="s">
        <v>872</v>
      </c>
      <c r="B8" s="104">
        <v>2124</v>
      </c>
    </row>
    <row r="9" spans="1:2" ht="19.5" customHeight="1">
      <c r="A9" s="89" t="s">
        <v>873</v>
      </c>
      <c r="B9" s="104"/>
    </row>
    <row r="10" spans="1:2" ht="19.5" customHeight="1">
      <c r="A10" s="89" t="s">
        <v>874</v>
      </c>
      <c r="B10" s="104">
        <v>6828</v>
      </c>
    </row>
    <row r="11" spans="1:2" ht="19.5" customHeight="1">
      <c r="A11" s="89" t="s">
        <v>875</v>
      </c>
      <c r="B11" s="104">
        <v>53</v>
      </c>
    </row>
    <row r="12" spans="1:2" ht="19.5" customHeight="1">
      <c r="A12" s="89" t="s">
        <v>876</v>
      </c>
      <c r="B12" s="104">
        <v>582</v>
      </c>
    </row>
    <row r="13" spans="1:2" ht="19.5" customHeight="1">
      <c r="A13" s="89" t="s">
        <v>877</v>
      </c>
      <c r="B13" s="104">
        <v>589</v>
      </c>
    </row>
    <row r="14" spans="1:2" ht="19.5" customHeight="1">
      <c r="A14" s="105" t="s">
        <v>836</v>
      </c>
      <c r="B14" s="106">
        <f>SUM(B4:B13)</f>
        <v>44004</v>
      </c>
    </row>
    <row r="15" spans="1:2" ht="19.5" customHeight="1">
      <c r="A15" s="107" t="s">
        <v>87</v>
      </c>
      <c r="B15" s="106">
        <f>B16+B27+B29</f>
        <v>160303</v>
      </c>
    </row>
    <row r="16" spans="1:2" ht="19.5" customHeight="1">
      <c r="A16" s="89" t="s">
        <v>838</v>
      </c>
      <c r="B16" s="104">
        <f>SUM(B17:B26)</f>
        <v>75313</v>
      </c>
    </row>
    <row r="17" spans="1:2" ht="19.5" customHeight="1">
      <c r="A17" s="89" t="s">
        <v>840</v>
      </c>
      <c r="B17" s="104">
        <v>6</v>
      </c>
    </row>
    <row r="18" spans="1:2" ht="19.5" customHeight="1">
      <c r="A18" s="89" t="s">
        <v>878</v>
      </c>
      <c r="B18" s="104">
        <v>1400</v>
      </c>
    </row>
    <row r="19" spans="1:2" ht="19.5" customHeight="1">
      <c r="A19" s="89" t="s">
        <v>879</v>
      </c>
      <c r="B19" s="104">
        <v>62539</v>
      </c>
    </row>
    <row r="20" spans="1:2" ht="19.5" customHeight="1">
      <c r="A20" s="89" t="s">
        <v>880</v>
      </c>
      <c r="B20" s="104">
        <v>450</v>
      </c>
    </row>
    <row r="21" spans="1:2" ht="19.5" customHeight="1">
      <c r="A21" s="89" t="s">
        <v>881</v>
      </c>
      <c r="B21" s="104">
        <v>33</v>
      </c>
    </row>
    <row r="22" spans="1:2" ht="19.5" customHeight="1">
      <c r="A22" s="89" t="s">
        <v>882</v>
      </c>
      <c r="B22" s="104">
        <v>32</v>
      </c>
    </row>
    <row r="23" spans="1:2" ht="19.5" customHeight="1">
      <c r="A23" s="89" t="s">
        <v>883</v>
      </c>
      <c r="B23" s="104"/>
    </row>
    <row r="24" spans="1:2" ht="19.5" customHeight="1">
      <c r="A24" s="89" t="s">
        <v>884</v>
      </c>
      <c r="B24" s="110"/>
    </row>
    <row r="25" spans="1:2" ht="19.5" customHeight="1">
      <c r="A25" s="89" t="s">
        <v>885</v>
      </c>
      <c r="B25" s="104">
        <v>481</v>
      </c>
    </row>
    <row r="26" spans="1:2" ht="19.5" customHeight="1">
      <c r="A26" s="89" t="s">
        <v>857</v>
      </c>
      <c r="B26" s="104">
        <v>10372</v>
      </c>
    </row>
    <row r="27" spans="1:2" ht="19.5" customHeight="1">
      <c r="A27" s="89" t="s">
        <v>858</v>
      </c>
      <c r="B27" s="104">
        <v>82000</v>
      </c>
    </row>
    <row r="28" spans="1:2" ht="19.5" customHeight="1">
      <c r="A28" s="89" t="s">
        <v>859</v>
      </c>
      <c r="B28" s="104"/>
    </row>
    <row r="29" spans="1:2" ht="19.5" customHeight="1">
      <c r="A29" s="89" t="s">
        <v>860</v>
      </c>
      <c r="B29" s="104">
        <v>2990</v>
      </c>
    </row>
    <row r="30" spans="1:2" ht="19.5" customHeight="1">
      <c r="A30" s="89" t="s">
        <v>861</v>
      </c>
      <c r="B30" s="104"/>
    </row>
    <row r="31" spans="1:2" ht="19.5" customHeight="1">
      <c r="A31" s="105" t="s">
        <v>862</v>
      </c>
      <c r="B31" s="106">
        <f>B14+B15</f>
        <v>204307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9">
      <selection activeCell="A20" sqref="A20:IV21"/>
    </sheetView>
  </sheetViews>
  <sheetFormatPr defaultColWidth="9.00390625" defaultRowHeight="13.5"/>
  <cols>
    <col min="1" max="1" width="62.50390625" style="0" customWidth="1"/>
    <col min="2" max="2" width="31.00390625" style="0" customWidth="1"/>
  </cols>
  <sheetData>
    <row r="1" spans="1:2" ht="22.5">
      <c r="A1" s="91" t="s">
        <v>886</v>
      </c>
      <c r="B1" s="91"/>
    </row>
    <row r="2" spans="1:2" ht="13.5">
      <c r="A2" s="92"/>
      <c r="B2" s="93" t="s">
        <v>27</v>
      </c>
    </row>
    <row r="3" spans="1:2" ht="21.75" customHeight="1">
      <c r="A3" s="94" t="s">
        <v>711</v>
      </c>
      <c r="B3" s="95" t="s">
        <v>867</v>
      </c>
    </row>
    <row r="4" spans="1:2" ht="21.75" customHeight="1">
      <c r="A4" s="103" t="s">
        <v>803</v>
      </c>
      <c r="B4" s="104">
        <v>6</v>
      </c>
    </row>
    <row r="5" spans="1:2" ht="21.75" customHeight="1">
      <c r="A5" s="103" t="s">
        <v>805</v>
      </c>
      <c r="B5" s="104">
        <f>SUM(B6:B7)</f>
        <v>1432</v>
      </c>
    </row>
    <row r="6" spans="1:2" ht="21.75" customHeight="1">
      <c r="A6" s="103" t="s">
        <v>887</v>
      </c>
      <c r="B6" s="104">
        <v>1400</v>
      </c>
    </row>
    <row r="7" spans="1:2" ht="21.75" customHeight="1">
      <c r="A7" s="103" t="s">
        <v>888</v>
      </c>
      <c r="B7" s="104">
        <v>32</v>
      </c>
    </row>
    <row r="8" spans="1:2" ht="21.75" customHeight="1">
      <c r="A8" s="103" t="s">
        <v>811</v>
      </c>
      <c r="B8" s="104">
        <f>SUM(B9:B15)</f>
        <v>105672</v>
      </c>
    </row>
    <row r="9" spans="1:2" ht="21.75" customHeight="1">
      <c r="A9" s="103" t="s">
        <v>813</v>
      </c>
      <c r="B9" s="104">
        <v>94064</v>
      </c>
    </row>
    <row r="10" spans="1:2" ht="21.75" customHeight="1">
      <c r="A10" s="103" t="s">
        <v>889</v>
      </c>
      <c r="B10" s="104"/>
    </row>
    <row r="11" spans="1:2" ht="21.75" customHeight="1">
      <c r="A11" s="103" t="s">
        <v>890</v>
      </c>
      <c r="B11" s="104"/>
    </row>
    <row r="12" spans="1:2" ht="21.75" customHeight="1">
      <c r="A12" s="103" t="s">
        <v>817</v>
      </c>
      <c r="B12" s="104">
        <v>450</v>
      </c>
    </row>
    <row r="13" spans="1:2" ht="21.75" customHeight="1">
      <c r="A13" s="103" t="s">
        <v>819</v>
      </c>
      <c r="B13" s="104">
        <v>3970</v>
      </c>
    </row>
    <row r="14" spans="1:2" ht="21.75" customHeight="1">
      <c r="A14" s="103" t="s">
        <v>821</v>
      </c>
      <c r="B14" s="104">
        <v>7188</v>
      </c>
    </row>
    <row r="15" spans="1:2" ht="21.75" customHeight="1">
      <c r="A15" s="103" t="s">
        <v>822</v>
      </c>
      <c r="B15" s="104"/>
    </row>
    <row r="16" spans="1:2" ht="21.75" customHeight="1">
      <c r="A16" s="103" t="s">
        <v>823</v>
      </c>
      <c r="B16" s="104">
        <f>SUM(B17:B18)</f>
        <v>33</v>
      </c>
    </row>
    <row r="17" spans="1:2" ht="21.75" customHeight="1">
      <c r="A17" s="103" t="s">
        <v>826</v>
      </c>
      <c r="B17" s="104">
        <v>33</v>
      </c>
    </row>
    <row r="18" spans="1:2" ht="21.75" customHeight="1">
      <c r="A18" s="103" t="s">
        <v>891</v>
      </c>
      <c r="B18" s="104"/>
    </row>
    <row r="19" spans="1:2" ht="21.75" customHeight="1">
      <c r="A19" s="103" t="s">
        <v>827</v>
      </c>
      <c r="B19" s="104"/>
    </row>
    <row r="20" spans="1:2" ht="21.75" customHeight="1">
      <c r="A20" s="103" t="s">
        <v>892</v>
      </c>
      <c r="B20" s="104"/>
    </row>
    <row r="21" spans="1:2" ht="21.75" customHeight="1">
      <c r="A21" s="103" t="s">
        <v>893</v>
      </c>
      <c r="B21" s="104"/>
    </row>
    <row r="22" spans="1:2" ht="21.75" customHeight="1">
      <c r="A22" s="103" t="s">
        <v>828</v>
      </c>
      <c r="B22" s="104"/>
    </row>
    <row r="23" spans="1:2" ht="21.75" customHeight="1">
      <c r="A23" s="103" t="s">
        <v>829</v>
      </c>
      <c r="B23" s="104">
        <f>SUM(B24:B26)</f>
        <v>83228</v>
      </c>
    </row>
    <row r="24" spans="1:2" ht="21.75" customHeight="1">
      <c r="A24" s="103" t="s">
        <v>830</v>
      </c>
      <c r="B24" s="104"/>
    </row>
    <row r="25" spans="1:2" ht="21.75" customHeight="1">
      <c r="A25" s="103" t="s">
        <v>894</v>
      </c>
      <c r="B25" s="104">
        <v>481</v>
      </c>
    </row>
    <row r="26" spans="1:2" ht="21.75" customHeight="1">
      <c r="A26" s="103" t="s">
        <v>832</v>
      </c>
      <c r="B26" s="104">
        <v>82747</v>
      </c>
    </row>
    <row r="27" spans="1:2" ht="21.75" customHeight="1">
      <c r="A27" s="103" t="s">
        <v>833</v>
      </c>
      <c r="B27" s="104">
        <v>2967</v>
      </c>
    </row>
    <row r="28" spans="1:2" ht="21.75" customHeight="1">
      <c r="A28" s="103" t="s">
        <v>834</v>
      </c>
      <c r="B28" s="104">
        <v>102</v>
      </c>
    </row>
    <row r="29" spans="1:2" ht="21.75" customHeight="1">
      <c r="A29" s="89" t="s">
        <v>835</v>
      </c>
      <c r="B29" s="104">
        <v>10372</v>
      </c>
    </row>
    <row r="30" spans="1:2" ht="21.75" customHeight="1">
      <c r="A30" s="105" t="s">
        <v>837</v>
      </c>
      <c r="B30" s="106">
        <f>B4+B5+B8+B16+B23+B28+B27+B29</f>
        <v>203812</v>
      </c>
    </row>
    <row r="31" spans="1:2" ht="21.75" customHeight="1">
      <c r="A31" s="107" t="s">
        <v>88</v>
      </c>
      <c r="B31" s="106">
        <f>SUM(B32:B38)</f>
        <v>495</v>
      </c>
    </row>
    <row r="32" spans="1:2" ht="21.75" customHeight="1">
      <c r="A32" s="103" t="s">
        <v>839</v>
      </c>
      <c r="B32" s="104"/>
    </row>
    <row r="33" spans="1:2" ht="21.75" customHeight="1">
      <c r="A33" s="103" t="s">
        <v>841</v>
      </c>
      <c r="B33" s="104"/>
    </row>
    <row r="34" spans="1:2" ht="21.75" customHeight="1">
      <c r="A34" s="103" t="s">
        <v>843</v>
      </c>
      <c r="B34" s="104"/>
    </row>
    <row r="35" spans="1:2" ht="21.75" customHeight="1">
      <c r="A35" s="103" t="s">
        <v>845</v>
      </c>
      <c r="B35" s="104"/>
    </row>
    <row r="36" spans="1:2" ht="21.75" customHeight="1">
      <c r="A36" s="103" t="s">
        <v>847</v>
      </c>
      <c r="B36" s="104">
        <v>495</v>
      </c>
    </row>
    <row r="37" spans="1:2" ht="21.75" customHeight="1">
      <c r="A37" s="103" t="s">
        <v>849</v>
      </c>
      <c r="B37" s="104"/>
    </row>
    <row r="38" spans="1:2" ht="21.75" customHeight="1">
      <c r="A38" s="103" t="s">
        <v>851</v>
      </c>
      <c r="B38" s="104"/>
    </row>
    <row r="39" spans="1:2" ht="21.75" customHeight="1">
      <c r="A39" s="105" t="s">
        <v>863</v>
      </c>
      <c r="B39" s="106">
        <f>B30+B31</f>
        <v>204307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B28" sqref="B28"/>
    </sheetView>
  </sheetViews>
  <sheetFormatPr defaultColWidth="9.00390625" defaultRowHeight="13.5"/>
  <cols>
    <col min="1" max="1" width="62.50390625" style="0" customWidth="1"/>
    <col min="2" max="2" width="31.00390625" style="0" customWidth="1"/>
  </cols>
  <sheetData>
    <row r="1" spans="1:2" ht="22.5">
      <c r="A1" s="91" t="s">
        <v>895</v>
      </c>
      <c r="B1" s="91"/>
    </row>
    <row r="2" spans="1:2" ht="13.5">
      <c r="A2" s="92"/>
      <c r="B2" s="93" t="s">
        <v>27</v>
      </c>
    </row>
    <row r="3" spans="1:2" ht="21.75" customHeight="1">
      <c r="A3" s="94" t="s">
        <v>711</v>
      </c>
      <c r="B3" s="95" t="s">
        <v>867</v>
      </c>
    </row>
    <row r="4" spans="1:2" s="38" customFormat="1" ht="21.75" customHeight="1">
      <c r="A4" s="96" t="s">
        <v>329</v>
      </c>
      <c r="B4" s="97">
        <v>6</v>
      </c>
    </row>
    <row r="5" spans="1:2" s="38" customFormat="1" ht="21.75" customHeight="1">
      <c r="A5" s="96" t="s">
        <v>896</v>
      </c>
      <c r="B5" s="97">
        <v>6</v>
      </c>
    </row>
    <row r="6" spans="1:2" ht="21.75" customHeight="1">
      <c r="A6" s="98" t="s">
        <v>897</v>
      </c>
      <c r="B6" s="99">
        <v>1</v>
      </c>
    </row>
    <row r="7" spans="1:2" ht="21.75" customHeight="1">
      <c r="A7" s="98" t="s">
        <v>898</v>
      </c>
      <c r="B7" s="99">
        <v>5</v>
      </c>
    </row>
    <row r="8" spans="1:2" s="38" customFormat="1" ht="21.75" customHeight="1">
      <c r="A8" s="96" t="s">
        <v>351</v>
      </c>
      <c r="B8" s="97">
        <v>1432</v>
      </c>
    </row>
    <row r="9" spans="1:2" s="38" customFormat="1" ht="21.75" customHeight="1">
      <c r="A9" s="96" t="s">
        <v>899</v>
      </c>
      <c r="B9" s="97">
        <v>1400</v>
      </c>
    </row>
    <row r="10" spans="1:2" ht="21.75" customHeight="1">
      <c r="A10" s="98" t="s">
        <v>900</v>
      </c>
      <c r="B10" s="99">
        <v>719</v>
      </c>
    </row>
    <row r="11" spans="1:2" ht="21.75" customHeight="1">
      <c r="A11" s="98" t="s">
        <v>901</v>
      </c>
      <c r="B11" s="99">
        <v>681</v>
      </c>
    </row>
    <row r="12" spans="1:2" s="38" customFormat="1" ht="21.75" customHeight="1">
      <c r="A12" s="96" t="s">
        <v>902</v>
      </c>
      <c r="B12" s="97">
        <v>32</v>
      </c>
    </row>
    <row r="13" spans="1:2" ht="21.75" customHeight="1">
      <c r="A13" s="98" t="s">
        <v>901</v>
      </c>
      <c r="B13" s="99">
        <v>32</v>
      </c>
    </row>
    <row r="14" spans="1:2" s="38" customFormat="1" ht="21.75" customHeight="1">
      <c r="A14" s="96" t="s">
        <v>482</v>
      </c>
      <c r="B14" s="97">
        <v>105672</v>
      </c>
    </row>
    <row r="15" spans="1:2" s="38" customFormat="1" ht="21.75" customHeight="1">
      <c r="A15" s="96" t="s">
        <v>903</v>
      </c>
      <c r="B15" s="97">
        <v>94064</v>
      </c>
    </row>
    <row r="16" spans="1:2" ht="21.75" customHeight="1">
      <c r="A16" s="98" t="s">
        <v>904</v>
      </c>
      <c r="B16" s="99">
        <v>90037</v>
      </c>
    </row>
    <row r="17" spans="1:2" ht="21.75" customHeight="1">
      <c r="A17" s="98" t="s">
        <v>905</v>
      </c>
      <c r="B17" s="99">
        <v>950</v>
      </c>
    </row>
    <row r="18" spans="1:2" ht="21.75" customHeight="1">
      <c r="A18" s="98" t="s">
        <v>906</v>
      </c>
      <c r="B18" s="99">
        <v>1632</v>
      </c>
    </row>
    <row r="19" spans="1:2" ht="21.75" customHeight="1">
      <c r="A19" s="98" t="s">
        <v>907</v>
      </c>
      <c r="B19" s="99">
        <v>1445</v>
      </c>
    </row>
    <row r="20" spans="1:2" s="38" customFormat="1" ht="21.75" customHeight="1">
      <c r="A20" s="96" t="s">
        <v>908</v>
      </c>
      <c r="B20" s="97">
        <v>450</v>
      </c>
    </row>
    <row r="21" spans="1:2" s="38" customFormat="1" ht="21.75" customHeight="1">
      <c r="A21" s="96" t="s">
        <v>909</v>
      </c>
      <c r="B21" s="97">
        <v>3970</v>
      </c>
    </row>
    <row r="22" spans="1:2" ht="21.75" customHeight="1">
      <c r="A22" s="98" t="s">
        <v>910</v>
      </c>
      <c r="B22" s="99">
        <v>3007</v>
      </c>
    </row>
    <row r="23" spans="1:2" ht="21.75" customHeight="1">
      <c r="A23" s="98" t="s">
        <v>911</v>
      </c>
      <c r="B23" s="99">
        <v>863</v>
      </c>
    </row>
    <row r="24" spans="1:2" ht="21.75" customHeight="1">
      <c r="A24" s="98" t="s">
        <v>912</v>
      </c>
      <c r="B24" s="99">
        <v>100</v>
      </c>
    </row>
    <row r="25" spans="1:2" s="38" customFormat="1" ht="21.75" customHeight="1">
      <c r="A25" s="96" t="s">
        <v>913</v>
      </c>
      <c r="B25" s="97">
        <v>7188</v>
      </c>
    </row>
    <row r="26" spans="1:2" ht="21.75" customHeight="1">
      <c r="A26" s="98" t="s">
        <v>914</v>
      </c>
      <c r="B26" s="99">
        <v>6733</v>
      </c>
    </row>
    <row r="27" spans="1:2" ht="21.75" customHeight="1">
      <c r="A27" s="98" t="s">
        <v>915</v>
      </c>
      <c r="B27" s="99">
        <v>95</v>
      </c>
    </row>
    <row r="28" spans="1:2" ht="21.75" customHeight="1">
      <c r="A28" s="98" t="s">
        <v>916</v>
      </c>
      <c r="B28" s="99">
        <v>360</v>
      </c>
    </row>
    <row r="29" spans="1:2" s="38" customFormat="1" ht="21.75" customHeight="1">
      <c r="A29" s="96" t="s">
        <v>498</v>
      </c>
      <c r="B29" s="97">
        <v>33</v>
      </c>
    </row>
    <row r="30" spans="1:2" s="38" customFormat="1" ht="21.75" customHeight="1">
      <c r="A30" s="96" t="s">
        <v>917</v>
      </c>
      <c r="B30" s="97">
        <v>33</v>
      </c>
    </row>
    <row r="31" spans="1:2" ht="21.75" customHeight="1">
      <c r="A31" s="98" t="s">
        <v>901</v>
      </c>
      <c r="B31" s="99">
        <v>33</v>
      </c>
    </row>
    <row r="32" spans="1:2" s="38" customFormat="1" ht="21.75" customHeight="1">
      <c r="A32" s="96" t="s">
        <v>705</v>
      </c>
      <c r="B32" s="97">
        <v>83228</v>
      </c>
    </row>
    <row r="33" spans="1:2" s="38" customFormat="1" ht="21.75" customHeight="1">
      <c r="A33" s="96" t="s">
        <v>918</v>
      </c>
      <c r="B33" s="97">
        <v>82747</v>
      </c>
    </row>
    <row r="34" spans="1:2" ht="21.75" customHeight="1">
      <c r="A34" s="98" t="s">
        <v>919</v>
      </c>
      <c r="B34" s="99">
        <v>747</v>
      </c>
    </row>
    <row r="35" spans="1:2" ht="21.75" customHeight="1">
      <c r="A35" s="98" t="s">
        <v>920</v>
      </c>
      <c r="B35" s="99">
        <v>82000</v>
      </c>
    </row>
    <row r="36" spans="1:2" s="38" customFormat="1" ht="21.75" customHeight="1">
      <c r="A36" s="96" t="s">
        <v>921</v>
      </c>
      <c r="B36" s="97">
        <v>481</v>
      </c>
    </row>
    <row r="37" spans="1:2" ht="21.75" customHeight="1">
      <c r="A37" s="98" t="s">
        <v>922</v>
      </c>
      <c r="B37" s="99">
        <v>300</v>
      </c>
    </row>
    <row r="38" spans="1:2" ht="21.75" customHeight="1">
      <c r="A38" s="98" t="s">
        <v>923</v>
      </c>
      <c r="B38" s="99">
        <v>36</v>
      </c>
    </row>
    <row r="39" spans="1:2" ht="21.75" customHeight="1">
      <c r="A39" s="98" t="s">
        <v>924</v>
      </c>
      <c r="B39" s="99">
        <v>16</v>
      </c>
    </row>
    <row r="40" spans="1:2" ht="21.75" customHeight="1">
      <c r="A40" s="98" t="s">
        <v>925</v>
      </c>
      <c r="B40" s="99">
        <v>59</v>
      </c>
    </row>
    <row r="41" spans="1:2" ht="21.75" customHeight="1">
      <c r="A41" s="98" t="s">
        <v>926</v>
      </c>
      <c r="B41" s="99">
        <v>25</v>
      </c>
    </row>
    <row r="42" spans="1:2" ht="21.75" customHeight="1">
      <c r="A42" s="98" t="s">
        <v>927</v>
      </c>
      <c r="B42" s="99">
        <v>45</v>
      </c>
    </row>
    <row r="43" spans="1:2" s="38" customFormat="1" ht="21.75" customHeight="1">
      <c r="A43" s="96" t="s">
        <v>629</v>
      </c>
      <c r="B43" s="97">
        <v>2967</v>
      </c>
    </row>
    <row r="44" spans="1:2" s="38" customFormat="1" ht="21.75" customHeight="1">
      <c r="A44" s="96" t="s">
        <v>928</v>
      </c>
      <c r="B44" s="97">
        <v>2967</v>
      </c>
    </row>
    <row r="45" spans="1:2" ht="21.75" customHeight="1">
      <c r="A45" s="98" t="s">
        <v>929</v>
      </c>
      <c r="B45" s="99">
        <v>1337</v>
      </c>
    </row>
    <row r="46" spans="1:2" ht="21.75" customHeight="1">
      <c r="A46" s="98" t="s">
        <v>930</v>
      </c>
      <c r="B46" s="99">
        <v>766</v>
      </c>
    </row>
    <row r="47" spans="1:2" ht="21.75" customHeight="1">
      <c r="A47" s="98" t="s">
        <v>931</v>
      </c>
      <c r="B47" s="99">
        <v>377</v>
      </c>
    </row>
    <row r="48" spans="1:2" ht="21.75" customHeight="1">
      <c r="A48" s="98" t="s">
        <v>932</v>
      </c>
      <c r="B48" s="99">
        <v>487</v>
      </c>
    </row>
    <row r="49" spans="1:2" s="38" customFormat="1" ht="21.75" customHeight="1">
      <c r="A49" s="96" t="s">
        <v>632</v>
      </c>
      <c r="B49" s="97">
        <v>102</v>
      </c>
    </row>
    <row r="50" spans="1:2" s="38" customFormat="1" ht="21.75" customHeight="1">
      <c r="A50" s="96" t="s">
        <v>933</v>
      </c>
      <c r="B50" s="97">
        <v>102</v>
      </c>
    </row>
    <row r="51" spans="1:2" ht="21.75" customHeight="1">
      <c r="A51" s="98" t="s">
        <v>934</v>
      </c>
      <c r="B51" s="99">
        <v>102</v>
      </c>
    </row>
    <row r="52" spans="1:2" s="38" customFormat="1" ht="21.75" customHeight="1">
      <c r="A52" s="100" t="s">
        <v>935</v>
      </c>
      <c r="B52" s="97">
        <v>10372</v>
      </c>
    </row>
    <row r="53" spans="1:2" s="38" customFormat="1" ht="21.75" customHeight="1">
      <c r="A53" s="100" t="s">
        <v>670</v>
      </c>
      <c r="B53" s="97">
        <v>8517</v>
      </c>
    </row>
    <row r="54" spans="1:2" ht="21.75" customHeight="1">
      <c r="A54" s="101" t="s">
        <v>936</v>
      </c>
      <c r="B54" s="99">
        <v>650</v>
      </c>
    </row>
    <row r="55" spans="1:2" ht="21.75" customHeight="1">
      <c r="A55" s="101" t="s">
        <v>937</v>
      </c>
      <c r="B55" s="99">
        <v>800</v>
      </c>
    </row>
    <row r="56" spans="1:2" ht="21.75" customHeight="1">
      <c r="A56" s="101" t="s">
        <v>938</v>
      </c>
      <c r="B56" s="99">
        <v>7067</v>
      </c>
    </row>
    <row r="57" spans="1:2" s="38" customFormat="1" ht="21.75" customHeight="1">
      <c r="A57" s="100" t="s">
        <v>939</v>
      </c>
      <c r="B57" s="97">
        <v>1855</v>
      </c>
    </row>
    <row r="58" spans="1:2" ht="21.75" customHeight="1">
      <c r="A58" s="101" t="s">
        <v>940</v>
      </c>
      <c r="B58" s="99">
        <v>300</v>
      </c>
    </row>
    <row r="59" spans="1:2" ht="21.75" customHeight="1">
      <c r="A59" s="101" t="s">
        <v>941</v>
      </c>
      <c r="B59" s="99">
        <v>1200</v>
      </c>
    </row>
    <row r="60" spans="1:2" ht="21.75" customHeight="1">
      <c r="A60" s="101" t="s">
        <v>942</v>
      </c>
      <c r="B60" s="99">
        <v>355</v>
      </c>
    </row>
    <row r="61" spans="1:2" ht="21.75" customHeight="1">
      <c r="A61" s="102" t="s">
        <v>837</v>
      </c>
      <c r="B61" s="97">
        <f>B52+B49+B43+B32+B29+B14+B8+B4</f>
        <v>203812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32" sqref="C32"/>
    </sheetView>
  </sheetViews>
  <sheetFormatPr defaultColWidth="9.00390625" defaultRowHeight="13.5"/>
  <cols>
    <col min="1" max="1" width="32.625" style="0" customWidth="1"/>
    <col min="2" max="2" width="25.625" style="0" customWidth="1"/>
    <col min="3" max="3" width="32.625" style="0" customWidth="1"/>
    <col min="4" max="4" width="25.625" style="0" customWidth="1"/>
  </cols>
  <sheetData>
    <row r="1" spans="1:4" ht="52.5" customHeight="1">
      <c r="A1" s="81" t="s">
        <v>943</v>
      </c>
      <c r="B1" s="81"/>
      <c r="C1" s="81"/>
      <c r="D1" s="81"/>
    </row>
    <row r="2" spans="3:4" ht="13.5">
      <c r="C2" s="82"/>
      <c r="D2" s="83" t="s">
        <v>27</v>
      </c>
    </row>
    <row r="3" spans="1:4" ht="31.5" customHeight="1">
      <c r="A3" s="84" t="s">
        <v>781</v>
      </c>
      <c r="B3" s="84" t="s">
        <v>944</v>
      </c>
      <c r="C3" s="85" t="s">
        <v>781</v>
      </c>
      <c r="D3" s="85" t="s">
        <v>944</v>
      </c>
    </row>
    <row r="4" spans="1:4" ht="24.75" customHeight="1">
      <c r="A4" s="86" t="s">
        <v>945</v>
      </c>
      <c r="B4" s="87">
        <v>44004</v>
      </c>
      <c r="C4" s="86" t="s">
        <v>945</v>
      </c>
      <c r="D4" s="87">
        <v>203812</v>
      </c>
    </row>
    <row r="5" spans="1:4" ht="24.75" customHeight="1">
      <c r="A5" s="86" t="s">
        <v>946</v>
      </c>
      <c r="B5" s="87">
        <f>SUM(B6:B17)</f>
        <v>75313</v>
      </c>
      <c r="C5" s="88" t="s">
        <v>947</v>
      </c>
      <c r="D5" s="87"/>
    </row>
    <row r="6" spans="1:4" ht="24.75" customHeight="1">
      <c r="A6" s="89" t="s">
        <v>840</v>
      </c>
      <c r="B6" s="87">
        <v>6</v>
      </c>
      <c r="C6" s="88" t="s">
        <v>948</v>
      </c>
      <c r="D6" s="87"/>
    </row>
    <row r="7" spans="1:4" ht="24.75" customHeight="1">
      <c r="A7" s="89" t="s">
        <v>842</v>
      </c>
      <c r="B7" s="87">
        <v>1400</v>
      </c>
      <c r="C7" s="88" t="s">
        <v>949</v>
      </c>
      <c r="D7" s="87"/>
    </row>
    <row r="8" spans="1:4" ht="24.75" customHeight="1">
      <c r="A8" s="89" t="s">
        <v>844</v>
      </c>
      <c r="B8" s="87">
        <v>33</v>
      </c>
      <c r="C8" s="88" t="s">
        <v>950</v>
      </c>
      <c r="D8" s="87"/>
    </row>
    <row r="9" spans="1:4" ht="24.75" customHeight="1">
      <c r="A9" s="89" t="s">
        <v>846</v>
      </c>
      <c r="B9" s="87">
        <v>32</v>
      </c>
      <c r="C9" s="88" t="s">
        <v>951</v>
      </c>
      <c r="D9" s="87"/>
    </row>
    <row r="10" spans="1:4" ht="24.75" customHeight="1">
      <c r="A10" s="89" t="s">
        <v>848</v>
      </c>
      <c r="B10" s="87"/>
      <c r="C10" s="88" t="s">
        <v>952</v>
      </c>
      <c r="D10" s="87"/>
    </row>
    <row r="11" spans="1:4" ht="24.75" customHeight="1">
      <c r="A11" s="89" t="s">
        <v>850</v>
      </c>
      <c r="B11" s="87">
        <v>62539</v>
      </c>
      <c r="C11" s="88" t="s">
        <v>953</v>
      </c>
      <c r="D11" s="87"/>
    </row>
    <row r="12" spans="1:4" ht="24.75" customHeight="1">
      <c r="A12" s="89" t="s">
        <v>852</v>
      </c>
      <c r="B12" s="87">
        <v>481</v>
      </c>
      <c r="C12" s="88" t="s">
        <v>954</v>
      </c>
      <c r="D12" s="87"/>
    </row>
    <row r="13" spans="1:4" ht="24.75" customHeight="1">
      <c r="A13" s="89" t="s">
        <v>853</v>
      </c>
      <c r="B13" s="87"/>
      <c r="C13" s="88" t="s">
        <v>955</v>
      </c>
      <c r="D13" s="87"/>
    </row>
    <row r="14" spans="1:4" ht="24.75" customHeight="1">
      <c r="A14" s="89" t="s">
        <v>854</v>
      </c>
      <c r="B14" s="87">
        <v>450</v>
      </c>
      <c r="C14" s="88" t="s">
        <v>956</v>
      </c>
      <c r="D14" s="87">
        <v>495</v>
      </c>
    </row>
    <row r="15" spans="1:4" ht="24.75" customHeight="1">
      <c r="A15" s="89" t="s">
        <v>855</v>
      </c>
      <c r="B15" s="87"/>
      <c r="C15" s="88"/>
      <c r="D15" s="87"/>
    </row>
    <row r="16" spans="1:4" ht="24.75" customHeight="1">
      <c r="A16" s="89" t="s">
        <v>856</v>
      </c>
      <c r="B16" s="87"/>
      <c r="C16" s="88"/>
      <c r="D16" s="87"/>
    </row>
    <row r="17" spans="1:4" ht="24.75" customHeight="1">
      <c r="A17" s="89" t="s">
        <v>957</v>
      </c>
      <c r="B17" s="87">
        <v>10372</v>
      </c>
      <c r="C17" s="88"/>
      <c r="D17" s="87"/>
    </row>
    <row r="18" spans="1:4" ht="24.75" customHeight="1">
      <c r="A18" s="89" t="s">
        <v>858</v>
      </c>
      <c r="B18" s="87">
        <v>82000</v>
      </c>
      <c r="C18" s="88"/>
      <c r="D18" s="87"/>
    </row>
    <row r="19" spans="1:4" ht="24.75" customHeight="1">
      <c r="A19" s="89" t="s">
        <v>859</v>
      </c>
      <c r="B19" s="87"/>
      <c r="C19" s="88"/>
      <c r="D19" s="87"/>
    </row>
    <row r="20" spans="1:4" ht="24.75" customHeight="1">
      <c r="A20" s="89" t="s">
        <v>860</v>
      </c>
      <c r="B20" s="87">
        <v>2990</v>
      </c>
      <c r="C20" s="88"/>
      <c r="D20" s="87"/>
    </row>
    <row r="21" spans="1:4" ht="24.75" customHeight="1">
      <c r="A21" s="89" t="s">
        <v>861</v>
      </c>
      <c r="B21" s="87"/>
      <c r="C21" s="88"/>
      <c r="D21" s="87"/>
    </row>
    <row r="22" spans="1:4" ht="24.75" customHeight="1">
      <c r="A22" s="84" t="s">
        <v>862</v>
      </c>
      <c r="B22" s="90">
        <f>B5+B18+B20+B4</f>
        <v>204307</v>
      </c>
      <c r="C22" s="84" t="s">
        <v>863</v>
      </c>
      <c r="D22" s="90">
        <f>D4+D5+D6+D7+D8+D10+D11+D12+D13+D14</f>
        <v>204307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00390625" defaultRowHeight="13.5"/>
  <cols>
    <col min="1" max="1" width="36.875" style="0" customWidth="1"/>
    <col min="2" max="2" width="22.50390625" style="0" customWidth="1"/>
    <col min="3" max="3" width="24.125" style="0" customWidth="1"/>
    <col min="4" max="4" width="18.25390625" style="0" customWidth="1"/>
  </cols>
  <sheetData>
    <row r="1" spans="1:4" ht="40.5" customHeight="1">
      <c r="A1" s="72" t="s">
        <v>958</v>
      </c>
      <c r="B1" s="72"/>
      <c r="C1" s="72"/>
      <c r="D1" s="73"/>
    </row>
    <row r="2" spans="1:4" ht="13.5">
      <c r="A2" s="74"/>
      <c r="B2" s="74"/>
      <c r="D2" s="75" t="s">
        <v>27</v>
      </c>
    </row>
    <row r="3" spans="1:4" ht="24" customHeight="1">
      <c r="A3" s="76" t="s">
        <v>781</v>
      </c>
      <c r="B3" s="77" t="s">
        <v>959</v>
      </c>
      <c r="C3" s="77"/>
      <c r="D3" s="77"/>
    </row>
    <row r="4" spans="1:4" ht="24" customHeight="1">
      <c r="A4" s="78"/>
      <c r="B4" s="77" t="s">
        <v>960</v>
      </c>
      <c r="C4" s="77" t="s">
        <v>961</v>
      </c>
      <c r="D4" s="77" t="s">
        <v>962</v>
      </c>
    </row>
    <row r="5" spans="1:4" ht="24" customHeight="1">
      <c r="A5" s="79" t="s">
        <v>963</v>
      </c>
      <c r="B5" s="69">
        <v>152700</v>
      </c>
      <c r="C5" s="80"/>
      <c r="D5" s="80"/>
    </row>
    <row r="6" spans="1:4" ht="24" customHeight="1">
      <c r="A6" s="79" t="s">
        <v>964</v>
      </c>
      <c r="B6" s="69">
        <f>C6+D6</f>
        <v>70664</v>
      </c>
      <c r="C6" s="69">
        <v>70664</v>
      </c>
      <c r="D6" s="69"/>
    </row>
    <row r="7" spans="1:4" ht="24" customHeight="1">
      <c r="A7" s="79" t="s">
        <v>965</v>
      </c>
      <c r="B7" s="69">
        <f>C7+D7</f>
        <v>82000</v>
      </c>
      <c r="C7" s="69">
        <v>82000</v>
      </c>
      <c r="D7" s="80"/>
    </row>
    <row r="8" spans="1:4" ht="24" customHeight="1">
      <c r="A8" s="79" t="s">
        <v>966</v>
      </c>
      <c r="B8" s="69"/>
      <c r="C8" s="69"/>
      <c r="D8" s="69"/>
    </row>
    <row r="9" spans="1:4" ht="24" customHeight="1">
      <c r="A9" s="79" t="s">
        <v>967</v>
      </c>
      <c r="B9" s="69">
        <f>C9+D9</f>
        <v>152664</v>
      </c>
      <c r="C9" s="69">
        <f>C6+C7</f>
        <v>152664</v>
      </c>
      <c r="D9" s="69"/>
    </row>
  </sheetData>
  <sheetProtection/>
  <mergeCells count="2">
    <mergeCell ref="B3:D3"/>
    <mergeCell ref="A3: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6" sqref="F16"/>
    </sheetView>
  </sheetViews>
  <sheetFormatPr defaultColWidth="9.00390625" defaultRowHeight="13.5"/>
  <cols>
    <col min="1" max="1" width="34.50390625" style="39" customWidth="1"/>
    <col min="2" max="2" width="13.00390625" style="39" customWidth="1"/>
    <col min="3" max="3" width="12.125" style="40" customWidth="1"/>
    <col min="4" max="4" width="12.625" style="40" customWidth="1"/>
    <col min="5" max="5" width="14.375" style="39" customWidth="1"/>
    <col min="6" max="8" width="10.25390625" style="39" customWidth="1"/>
    <col min="9" max="16384" width="9.00390625" style="39" customWidth="1"/>
  </cols>
  <sheetData>
    <row r="1" spans="1:8" ht="36" customHeight="1">
      <c r="A1" s="41" t="s">
        <v>968</v>
      </c>
      <c r="B1" s="41"/>
      <c r="C1" s="41"/>
      <c r="D1" s="41"/>
      <c r="E1" s="41"/>
      <c r="F1" s="41"/>
      <c r="G1" s="41"/>
      <c r="H1" s="41"/>
    </row>
    <row r="2" ht="13.5">
      <c r="H2" s="60" t="s">
        <v>27</v>
      </c>
    </row>
    <row r="3" spans="1:8" s="36" customFormat="1" ht="29.25" customHeight="1">
      <c r="A3" s="44" t="s">
        <v>711</v>
      </c>
      <c r="B3" s="44" t="s">
        <v>712</v>
      </c>
      <c r="C3" s="45" t="s">
        <v>713</v>
      </c>
      <c r="D3" s="45" t="s">
        <v>969</v>
      </c>
      <c r="E3" s="44" t="s">
        <v>714</v>
      </c>
      <c r="F3" s="44" t="s">
        <v>33</v>
      </c>
      <c r="G3" s="44" t="s">
        <v>36</v>
      </c>
      <c r="H3" s="44" t="s">
        <v>798</v>
      </c>
    </row>
    <row r="4" spans="1:8" s="56" customFormat="1" ht="21" customHeight="1">
      <c r="A4" s="61" t="s">
        <v>970</v>
      </c>
      <c r="B4" s="62"/>
      <c r="C4" s="63"/>
      <c r="D4" s="63"/>
      <c r="E4" s="62"/>
      <c r="F4" s="64"/>
      <c r="G4" s="49"/>
      <c r="H4" s="49"/>
    </row>
    <row r="5" spans="1:8" s="56" customFormat="1" ht="21" customHeight="1">
      <c r="A5" s="61" t="s">
        <v>971</v>
      </c>
      <c r="B5" s="62"/>
      <c r="C5" s="65"/>
      <c r="D5" s="66"/>
      <c r="E5" s="62"/>
      <c r="F5" s="64"/>
      <c r="G5" s="49"/>
      <c r="H5" s="49"/>
    </row>
    <row r="6" spans="1:8" s="56" customFormat="1" ht="29.25" customHeight="1">
      <c r="A6" s="61" t="s">
        <v>972</v>
      </c>
      <c r="B6" s="62"/>
      <c r="C6" s="65"/>
      <c r="D6" s="67"/>
      <c r="E6" s="62"/>
      <c r="F6" s="64"/>
      <c r="G6" s="49"/>
      <c r="H6" s="49"/>
    </row>
    <row r="7" spans="1:8" s="56" customFormat="1" ht="21" customHeight="1">
      <c r="A7" s="61" t="s">
        <v>973</v>
      </c>
      <c r="B7" s="62">
        <f>SUM(B8:B9)</f>
        <v>45</v>
      </c>
      <c r="C7" s="62">
        <f>SUM(C8:C9)</f>
        <v>40</v>
      </c>
      <c r="D7" s="62">
        <f>SUM(D8:D9)</f>
        <v>128</v>
      </c>
      <c r="E7" s="62">
        <f>SUM(E8:E9)</f>
        <v>155</v>
      </c>
      <c r="F7" s="68">
        <f>100*E7/C7</f>
        <v>387.5</v>
      </c>
      <c r="G7" s="49">
        <f>100*E7/D7</f>
        <v>121.09375</v>
      </c>
      <c r="H7" s="49">
        <f>100*(E7-B7)/B7</f>
        <v>244.44444444444446</v>
      </c>
    </row>
    <row r="8" spans="1:8" s="56" customFormat="1" ht="21" customHeight="1">
      <c r="A8" s="61" t="s">
        <v>974</v>
      </c>
      <c r="B8" s="62"/>
      <c r="C8" s="65"/>
      <c r="D8" s="67"/>
      <c r="E8" s="62">
        <v>12</v>
      </c>
      <c r="F8" s="68"/>
      <c r="G8" s="49"/>
      <c r="H8" s="49"/>
    </row>
    <row r="9" spans="1:8" s="56" customFormat="1" ht="21" customHeight="1">
      <c r="A9" s="61" t="s">
        <v>975</v>
      </c>
      <c r="B9" s="62">
        <v>45</v>
      </c>
      <c r="C9" s="65">
        <v>40</v>
      </c>
      <c r="D9" s="67">
        <v>128</v>
      </c>
      <c r="E9" s="62">
        <v>143</v>
      </c>
      <c r="F9" s="68">
        <f>100*E9/C9</f>
        <v>357.5</v>
      </c>
      <c r="G9" s="49">
        <f aca="true" t="shared" si="0" ref="G9:G20">100*E9/D9</f>
        <v>111.71875</v>
      </c>
      <c r="H9" s="49">
        <f>100*(E9-B9)/B9</f>
        <v>217.77777777777777</v>
      </c>
    </row>
    <row r="10" spans="1:8" s="56" customFormat="1" ht="21" customHeight="1">
      <c r="A10" s="61" t="s">
        <v>976</v>
      </c>
      <c r="B10" s="62">
        <f>SUM(B11:B12)</f>
        <v>487</v>
      </c>
      <c r="C10" s="67"/>
      <c r="D10" s="67"/>
      <c r="E10" s="62">
        <f>SUM(E11:E12)</f>
        <v>0</v>
      </c>
      <c r="F10" s="68"/>
      <c r="G10" s="49"/>
      <c r="H10" s="49">
        <f>100*(E10-B10)/B10</f>
        <v>-100</v>
      </c>
    </row>
    <row r="11" spans="1:8" s="56" customFormat="1" ht="21" customHeight="1">
      <c r="A11" s="61" t="s">
        <v>977</v>
      </c>
      <c r="B11" s="62">
        <v>487</v>
      </c>
      <c r="C11" s="67"/>
      <c r="D11" s="67"/>
      <c r="E11" s="62"/>
      <c r="F11" s="68"/>
      <c r="G11" s="49"/>
      <c r="H11" s="49">
        <f>100*(E11-B11)/B11</f>
        <v>-100</v>
      </c>
    </row>
    <row r="12" spans="1:8" s="56" customFormat="1" ht="25.5" customHeight="1">
      <c r="A12" s="61" t="s">
        <v>978</v>
      </c>
      <c r="B12" s="62"/>
      <c r="C12" s="67"/>
      <c r="D12" s="67"/>
      <c r="E12" s="62"/>
      <c r="F12" s="68"/>
      <c r="G12" s="49"/>
      <c r="H12" s="49"/>
    </row>
    <row r="13" spans="1:8" s="56" customFormat="1" ht="21" customHeight="1">
      <c r="A13" s="61" t="s">
        <v>979</v>
      </c>
      <c r="B13" s="62"/>
      <c r="C13" s="67"/>
      <c r="D13" s="67"/>
      <c r="E13" s="62"/>
      <c r="F13" s="68"/>
      <c r="G13" s="49"/>
      <c r="H13" s="49"/>
    </row>
    <row r="14" spans="1:8" s="56" customFormat="1" ht="26.25" customHeight="1">
      <c r="A14" s="61" t="s">
        <v>980</v>
      </c>
      <c r="B14" s="62"/>
      <c r="C14" s="65"/>
      <c r="D14" s="67"/>
      <c r="E14" s="62"/>
      <c r="F14" s="68"/>
      <c r="G14" s="49"/>
      <c r="H14" s="49"/>
    </row>
    <row r="15" spans="1:8" s="56" customFormat="1" ht="21" customHeight="1">
      <c r="A15" s="61" t="s">
        <v>981</v>
      </c>
      <c r="B15" s="62">
        <v>237</v>
      </c>
      <c r="C15" s="69">
        <v>160</v>
      </c>
      <c r="D15" s="69">
        <v>221</v>
      </c>
      <c r="E15" s="62">
        <v>207</v>
      </c>
      <c r="F15" s="68">
        <f>100*E15/C15</f>
        <v>129.375</v>
      </c>
      <c r="G15" s="49">
        <f t="shared" si="0"/>
        <v>93.66515837104072</v>
      </c>
      <c r="H15" s="49">
        <f>100*(E15-B15)/B15</f>
        <v>-12.658227848101266</v>
      </c>
    </row>
    <row r="16" spans="1:8" s="37" customFormat="1" ht="21" customHeight="1">
      <c r="A16" s="32" t="s">
        <v>982</v>
      </c>
      <c r="B16" s="70">
        <f>B4+B7+B10+B13+B15</f>
        <v>769</v>
      </c>
      <c r="C16" s="70">
        <f>C4+C7+C10+C13+C15</f>
        <v>200</v>
      </c>
      <c r="D16" s="70">
        <f>D4+D7+D10+D13+D15</f>
        <v>349</v>
      </c>
      <c r="E16" s="70">
        <f>E4+E7+E10+E13+E15</f>
        <v>362</v>
      </c>
      <c r="F16" s="71">
        <f>100*E16/C16</f>
        <v>181</v>
      </c>
      <c r="G16" s="49">
        <f t="shared" si="0"/>
        <v>103.72492836676217</v>
      </c>
      <c r="H16" s="52">
        <f>100*(E16-B16)/B16</f>
        <v>-52.925877763329</v>
      </c>
    </row>
    <row r="17" spans="1:8" s="37" customFormat="1" ht="21" customHeight="1">
      <c r="A17" s="32" t="s">
        <v>87</v>
      </c>
      <c r="B17" s="70">
        <f>SUM(B18:B19)</f>
        <v>147</v>
      </c>
      <c r="C17" s="70">
        <f>SUM(C18:C19)</f>
        <v>329</v>
      </c>
      <c r="D17" s="70">
        <f>SUM(D18:D19)</f>
        <v>329</v>
      </c>
      <c r="E17" s="70">
        <f>SUM(E18:E19)</f>
        <v>828</v>
      </c>
      <c r="F17" s="71">
        <f>100*E17/C17</f>
        <v>251.67173252279636</v>
      </c>
      <c r="G17" s="49">
        <f t="shared" si="0"/>
        <v>251.67173252279636</v>
      </c>
      <c r="H17" s="52">
        <f>100*(E17-B17)/B17</f>
        <v>463.265306122449</v>
      </c>
    </row>
    <row r="18" spans="1:8" s="38" customFormat="1" ht="21" customHeight="1">
      <c r="A18" s="32" t="s">
        <v>983</v>
      </c>
      <c r="B18" s="70"/>
      <c r="C18" s="51"/>
      <c r="D18" s="51"/>
      <c r="E18" s="70">
        <v>499</v>
      </c>
      <c r="F18" s="68"/>
      <c r="G18" s="49"/>
      <c r="H18" s="49"/>
    </row>
    <row r="19" spans="1:8" s="38" customFormat="1" ht="21" customHeight="1">
      <c r="A19" s="32" t="s">
        <v>984</v>
      </c>
      <c r="B19" s="70">
        <v>147</v>
      </c>
      <c r="C19" s="51">
        <v>329</v>
      </c>
      <c r="D19" s="51">
        <v>329</v>
      </c>
      <c r="E19" s="70">
        <v>329</v>
      </c>
      <c r="F19" s="71">
        <f>100*E19/C19</f>
        <v>100</v>
      </c>
      <c r="G19" s="49">
        <f t="shared" si="0"/>
        <v>100</v>
      </c>
      <c r="H19" s="52">
        <f>100*(E19-B19)/B19</f>
        <v>123.80952380952381</v>
      </c>
    </row>
    <row r="20" spans="1:8" s="38" customFormat="1" ht="21" customHeight="1">
      <c r="A20" s="44" t="s">
        <v>985</v>
      </c>
      <c r="B20" s="70">
        <f>B16+B17</f>
        <v>916</v>
      </c>
      <c r="C20" s="70">
        <f>C16+C17</f>
        <v>529</v>
      </c>
      <c r="D20" s="70">
        <f>D16+D17</f>
        <v>678</v>
      </c>
      <c r="E20" s="70">
        <f>E16+E17</f>
        <v>1190</v>
      </c>
      <c r="F20" s="71">
        <f>100*E20/C20</f>
        <v>224.95274102079395</v>
      </c>
      <c r="G20" s="49">
        <f t="shared" si="0"/>
        <v>175.51622418879057</v>
      </c>
      <c r="H20" s="52">
        <f>100*(E20-B20)/B20</f>
        <v>29.912663755458514</v>
      </c>
    </row>
    <row r="21" ht="13.5">
      <c r="H21" s="56"/>
    </row>
  </sheetData>
  <sheetProtection/>
  <mergeCells count="1">
    <mergeCell ref="A1:H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1" sqref="D11"/>
    </sheetView>
  </sheetViews>
  <sheetFormatPr defaultColWidth="9.00390625" defaultRowHeight="13.5"/>
  <cols>
    <col min="1" max="1" width="36.875" style="39" customWidth="1"/>
    <col min="2" max="2" width="10.25390625" style="39" customWidth="1"/>
    <col min="3" max="4" width="12.375" style="40" customWidth="1"/>
    <col min="5" max="5" width="12.375" style="39" customWidth="1"/>
    <col min="6" max="7" width="9.00390625" style="39" customWidth="1"/>
    <col min="8" max="8" width="12.00390625" style="39" bestFit="1" customWidth="1"/>
    <col min="9" max="16384" width="9.00390625" style="39" customWidth="1"/>
  </cols>
  <sheetData>
    <row r="1" spans="1:8" ht="36" customHeight="1">
      <c r="A1" s="41" t="s">
        <v>986</v>
      </c>
      <c r="B1" s="41"/>
      <c r="C1" s="8"/>
      <c r="D1" s="8"/>
      <c r="E1" s="41"/>
      <c r="F1" s="41"/>
      <c r="G1" s="41"/>
      <c r="H1" s="41"/>
    </row>
    <row r="2" spans="1:8" ht="13.5">
      <c r="A2" s="42"/>
      <c r="B2" s="42"/>
      <c r="C2" s="43"/>
      <c r="D2" s="43"/>
      <c r="F2" s="42"/>
      <c r="G2" s="42"/>
      <c r="H2" s="42" t="s">
        <v>27</v>
      </c>
    </row>
    <row r="3" spans="1:8" s="36" customFormat="1" ht="29.25" customHeight="1">
      <c r="A3" s="44" t="s">
        <v>711</v>
      </c>
      <c r="B3" s="44" t="s">
        <v>712</v>
      </c>
      <c r="C3" s="45" t="s">
        <v>713</v>
      </c>
      <c r="D3" s="45" t="s">
        <v>987</v>
      </c>
      <c r="E3" s="44" t="s">
        <v>714</v>
      </c>
      <c r="F3" s="44" t="s">
        <v>33</v>
      </c>
      <c r="G3" s="44" t="s">
        <v>988</v>
      </c>
      <c r="H3" s="44" t="s">
        <v>798</v>
      </c>
    </row>
    <row r="4" spans="1:8" s="56" customFormat="1" ht="21" customHeight="1">
      <c r="A4" s="46" t="s">
        <v>989</v>
      </c>
      <c r="B4" s="57"/>
      <c r="C4" s="57"/>
      <c r="D4" s="57"/>
      <c r="E4" s="57">
        <f>SUM(E5:E6)</f>
        <v>499</v>
      </c>
      <c r="F4" s="49"/>
      <c r="G4" s="49"/>
      <c r="H4" s="49"/>
    </row>
    <row r="5" spans="1:8" s="56" customFormat="1" ht="21" customHeight="1">
      <c r="A5" s="46" t="s">
        <v>990</v>
      </c>
      <c r="B5" s="58"/>
      <c r="C5" s="57"/>
      <c r="D5" s="57"/>
      <c r="E5" s="58">
        <v>486</v>
      </c>
      <c r="F5" s="49"/>
      <c r="G5" s="49"/>
      <c r="H5" s="49"/>
    </row>
    <row r="6" spans="1:8" s="56" customFormat="1" ht="21" customHeight="1">
      <c r="A6" s="46" t="s">
        <v>991</v>
      </c>
      <c r="B6" s="58"/>
      <c r="C6" s="57"/>
      <c r="D6" s="57"/>
      <c r="E6" s="58">
        <v>13</v>
      </c>
      <c r="F6" s="49"/>
      <c r="G6" s="49"/>
      <c r="H6" s="49"/>
    </row>
    <row r="7" spans="1:8" s="56" customFormat="1" ht="29.25" customHeight="1">
      <c r="A7" s="46" t="s">
        <v>992</v>
      </c>
      <c r="B7" s="58"/>
      <c r="C7" s="57"/>
      <c r="D7" s="57"/>
      <c r="E7" s="58"/>
      <c r="F7" s="49"/>
      <c r="G7" s="49"/>
      <c r="H7" s="49"/>
    </row>
    <row r="8" spans="1:8" s="56" customFormat="1" ht="24" customHeight="1">
      <c r="A8" s="46" t="s">
        <v>993</v>
      </c>
      <c r="B8" s="58"/>
      <c r="C8" s="57"/>
      <c r="D8" s="57"/>
      <c r="E8" s="58"/>
      <c r="F8" s="49"/>
      <c r="G8" s="49"/>
      <c r="H8" s="49"/>
    </row>
    <row r="9" spans="1:8" s="56" customFormat="1" ht="24" customHeight="1">
      <c r="A9" s="46" t="s">
        <v>994</v>
      </c>
      <c r="B9" s="58">
        <v>587</v>
      </c>
      <c r="C9" s="58">
        <f>SUM(C10)</f>
        <v>529</v>
      </c>
      <c r="D9" s="58">
        <f>SUM(D10)</f>
        <v>677.94</v>
      </c>
      <c r="E9" s="58">
        <f>SUM(E10)</f>
        <v>691</v>
      </c>
      <c r="F9" s="49">
        <f>100*E9/C9</f>
        <v>130.62381852551985</v>
      </c>
      <c r="G9" s="49">
        <f>100*E9/D9</f>
        <v>101.92642416733044</v>
      </c>
      <c r="H9" s="49">
        <f>100*(E9-B9)/B9</f>
        <v>17.717206132879046</v>
      </c>
    </row>
    <row r="10" spans="1:8" s="56" customFormat="1" ht="24" customHeight="1">
      <c r="A10" s="46" t="s">
        <v>995</v>
      </c>
      <c r="B10" s="58">
        <v>587</v>
      </c>
      <c r="C10" s="57">
        <v>529</v>
      </c>
      <c r="D10" s="57">
        <v>677.94</v>
      </c>
      <c r="E10" s="58">
        <v>691</v>
      </c>
      <c r="F10" s="49">
        <f>100*E10/C10</f>
        <v>130.62381852551985</v>
      </c>
      <c r="G10" s="49">
        <f>100*E10/D10</f>
        <v>101.92642416733044</v>
      </c>
      <c r="H10" s="49">
        <f>100*(E10-B10)/B10</f>
        <v>17.717206132879046</v>
      </c>
    </row>
    <row r="11" spans="1:8" s="37" customFormat="1" ht="21" customHeight="1">
      <c r="A11" s="53" t="s">
        <v>996</v>
      </c>
      <c r="B11" s="54">
        <f>B9+B7+B4</f>
        <v>587</v>
      </c>
      <c r="C11" s="54">
        <f>C9+C7+C4</f>
        <v>529</v>
      </c>
      <c r="D11" s="54">
        <f>D9+D7+D4</f>
        <v>677.94</v>
      </c>
      <c r="E11" s="54">
        <f>E9+E7+E4</f>
        <v>1190</v>
      </c>
      <c r="F11" s="52">
        <f>100*E11/C11</f>
        <v>224.95274102079395</v>
      </c>
      <c r="G11" s="52">
        <f>100*E11/D11</f>
        <v>175.53175797268193</v>
      </c>
      <c r="H11" s="52">
        <f>100*(E11-B11)/B11</f>
        <v>102.72572402044293</v>
      </c>
    </row>
    <row r="12" spans="1:8" s="37" customFormat="1" ht="21" customHeight="1">
      <c r="A12" s="53" t="s">
        <v>88</v>
      </c>
      <c r="B12" s="54">
        <f>SUM(B13:B15)</f>
        <v>329</v>
      </c>
      <c r="C12" s="55"/>
      <c r="D12" s="55"/>
      <c r="E12" s="54">
        <f>SUM(E13:E15)</f>
        <v>0</v>
      </c>
      <c r="F12" s="52"/>
      <c r="G12" s="52"/>
      <c r="H12" s="52">
        <f>100*(E12-B12)/B12</f>
        <v>-100</v>
      </c>
    </row>
    <row r="13" spans="1:8" s="37" customFormat="1" ht="21" customHeight="1">
      <c r="A13" s="53" t="s">
        <v>997</v>
      </c>
      <c r="B13" s="47"/>
      <c r="C13" s="48"/>
      <c r="D13" s="48"/>
      <c r="E13" s="47"/>
      <c r="F13" s="49"/>
      <c r="G13" s="49"/>
      <c r="H13" s="49"/>
    </row>
    <row r="14" spans="1:8" s="37" customFormat="1" ht="21" customHeight="1">
      <c r="A14" s="53" t="s">
        <v>845</v>
      </c>
      <c r="B14" s="47"/>
      <c r="C14" s="48"/>
      <c r="D14" s="48"/>
      <c r="E14" s="47"/>
      <c r="F14" s="49"/>
      <c r="G14" s="49"/>
      <c r="H14" s="49"/>
    </row>
    <row r="15" spans="1:8" s="37" customFormat="1" ht="21" customHeight="1">
      <c r="A15" s="53" t="s">
        <v>847</v>
      </c>
      <c r="B15" s="50">
        <v>329</v>
      </c>
      <c r="C15" s="51"/>
      <c r="D15" s="51"/>
      <c r="E15" s="50"/>
      <c r="F15" s="49"/>
      <c r="G15" s="52"/>
      <c r="H15" s="52">
        <f>100*(E15-B15)/B15</f>
        <v>-100</v>
      </c>
    </row>
    <row r="16" spans="1:8" s="38" customFormat="1" ht="21" customHeight="1">
      <c r="A16" s="53" t="s">
        <v>998</v>
      </c>
      <c r="B16" s="54">
        <f>B11+B12</f>
        <v>916</v>
      </c>
      <c r="C16" s="54">
        <f>C11+C12</f>
        <v>529</v>
      </c>
      <c r="D16" s="54">
        <f>D11+D12</f>
        <v>677.94</v>
      </c>
      <c r="E16" s="54">
        <f>E11+E12</f>
        <v>1190</v>
      </c>
      <c r="F16" s="52">
        <f>100*E16/C16</f>
        <v>224.95274102079395</v>
      </c>
      <c r="G16" s="52">
        <f>100*E16/D16</f>
        <v>175.53175797268193</v>
      </c>
      <c r="H16" s="52">
        <f>100*(E16-B16)/B16</f>
        <v>29.912663755458514</v>
      </c>
    </row>
    <row r="17" ht="13.5">
      <c r="H17" s="56"/>
    </row>
  </sheetData>
  <sheetProtection/>
  <mergeCells count="1">
    <mergeCell ref="A1:H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1" sqref="C11"/>
    </sheetView>
  </sheetViews>
  <sheetFormatPr defaultColWidth="9.00390625" defaultRowHeight="13.5"/>
  <cols>
    <col min="1" max="1" width="36.875" style="39" customWidth="1"/>
    <col min="2" max="2" width="10.25390625" style="39" customWidth="1"/>
    <col min="3" max="4" width="12.375" style="40" customWidth="1"/>
    <col min="5" max="5" width="12.375" style="39" customWidth="1"/>
    <col min="6" max="7" width="9.00390625" style="39" customWidth="1"/>
    <col min="8" max="8" width="12.00390625" style="39" bestFit="1" customWidth="1"/>
    <col min="9" max="16384" width="9.00390625" style="39" customWidth="1"/>
  </cols>
  <sheetData>
    <row r="1" spans="1:8" ht="36" customHeight="1">
      <c r="A1" s="41" t="s">
        <v>999</v>
      </c>
      <c r="B1" s="41"/>
      <c r="C1" s="8"/>
      <c r="D1" s="8"/>
      <c r="E1" s="41"/>
      <c r="F1" s="41"/>
      <c r="G1" s="41"/>
      <c r="H1" s="41"/>
    </row>
    <row r="2" spans="1:8" ht="13.5">
      <c r="A2" s="42"/>
      <c r="B2" s="42"/>
      <c r="C2" s="43"/>
      <c r="D2" s="43"/>
      <c r="F2" s="42"/>
      <c r="G2" s="42"/>
      <c r="H2" s="42" t="s">
        <v>27</v>
      </c>
    </row>
    <row r="3" spans="1:8" s="36" customFormat="1" ht="29.25" customHeight="1">
      <c r="A3" s="44" t="s">
        <v>711</v>
      </c>
      <c r="B3" s="44" t="s">
        <v>712</v>
      </c>
      <c r="C3" s="45" t="s">
        <v>713</v>
      </c>
      <c r="D3" s="45" t="s">
        <v>987</v>
      </c>
      <c r="E3" s="44" t="s">
        <v>714</v>
      </c>
      <c r="F3" s="44" t="s">
        <v>33</v>
      </c>
      <c r="G3" s="44" t="s">
        <v>988</v>
      </c>
      <c r="H3" s="44" t="s">
        <v>798</v>
      </c>
    </row>
    <row r="4" spans="1:8" s="56" customFormat="1" ht="21" customHeight="1">
      <c r="A4" s="46" t="s">
        <v>989</v>
      </c>
      <c r="B4" s="57"/>
      <c r="C4" s="57"/>
      <c r="D4" s="57"/>
      <c r="E4" s="57">
        <f>SUM(E5:E6)</f>
        <v>499</v>
      </c>
      <c r="F4" s="49"/>
      <c r="G4" s="49"/>
      <c r="H4" s="49"/>
    </row>
    <row r="5" spans="1:8" s="56" customFormat="1" ht="21" customHeight="1">
      <c r="A5" s="46" t="s">
        <v>990</v>
      </c>
      <c r="B5" s="58"/>
      <c r="C5" s="57"/>
      <c r="D5" s="57"/>
      <c r="E5" s="58">
        <v>486</v>
      </c>
      <c r="F5" s="49"/>
      <c r="G5" s="49"/>
      <c r="H5" s="49"/>
    </row>
    <row r="6" spans="1:8" s="56" customFormat="1" ht="29.25" customHeight="1">
      <c r="A6" s="46" t="s">
        <v>991</v>
      </c>
      <c r="B6" s="58"/>
      <c r="C6" s="57"/>
      <c r="D6" s="57"/>
      <c r="E6" s="58">
        <v>13</v>
      </c>
      <c r="F6" s="49"/>
      <c r="G6" s="49"/>
      <c r="H6" s="49"/>
    </row>
    <row r="7" spans="1:8" s="56" customFormat="1" ht="24" customHeight="1">
      <c r="A7" s="46" t="s">
        <v>992</v>
      </c>
      <c r="B7" s="58"/>
      <c r="C7" s="57"/>
      <c r="D7" s="57"/>
      <c r="E7" s="58"/>
      <c r="F7" s="49"/>
      <c r="G7" s="49"/>
      <c r="H7" s="49"/>
    </row>
    <row r="8" spans="1:8" s="56" customFormat="1" ht="24" customHeight="1">
      <c r="A8" s="46" t="s">
        <v>993</v>
      </c>
      <c r="B8" s="58"/>
      <c r="C8" s="57"/>
      <c r="D8" s="57"/>
      <c r="E8" s="58"/>
      <c r="F8" s="49"/>
      <c r="G8" s="49"/>
      <c r="H8" s="49"/>
    </row>
    <row r="9" spans="1:8" s="56" customFormat="1" ht="24" customHeight="1">
      <c r="A9" s="46" t="s">
        <v>994</v>
      </c>
      <c r="B9" s="58">
        <v>587</v>
      </c>
      <c r="C9" s="58">
        <f>SUM(C10)</f>
        <v>529</v>
      </c>
      <c r="D9" s="58">
        <f>SUM(D10)</f>
        <v>677.94</v>
      </c>
      <c r="E9" s="58">
        <f>SUM(E10)</f>
        <v>691</v>
      </c>
      <c r="F9" s="49">
        <f>100*E9/C9</f>
        <v>130.62381852551985</v>
      </c>
      <c r="G9" s="49">
        <f>100*E9/D9</f>
        <v>101.92642416733044</v>
      </c>
      <c r="H9" s="49">
        <f>100*(E9-B9)/B9</f>
        <v>17.717206132879046</v>
      </c>
    </row>
    <row r="10" spans="1:8" s="37" customFormat="1" ht="21" customHeight="1">
      <c r="A10" s="46" t="s">
        <v>995</v>
      </c>
      <c r="B10" s="58">
        <v>587</v>
      </c>
      <c r="C10" s="57">
        <v>529</v>
      </c>
      <c r="D10" s="57">
        <v>677.94</v>
      </c>
      <c r="E10" s="58">
        <v>691</v>
      </c>
      <c r="F10" s="49">
        <f>100*E10/C10</f>
        <v>130.62381852551985</v>
      </c>
      <c r="G10" s="49">
        <f>100*E10/D10</f>
        <v>101.92642416733044</v>
      </c>
      <c r="H10" s="49">
        <f>100*(E10-B10)/B10</f>
        <v>17.717206132879046</v>
      </c>
    </row>
    <row r="11" spans="1:8" ht="21.75" customHeight="1">
      <c r="A11" s="59" t="s">
        <v>996</v>
      </c>
      <c r="B11" s="54">
        <f>B9+B7+B4</f>
        <v>587</v>
      </c>
      <c r="C11" s="54">
        <f>C9+C7+C4</f>
        <v>529</v>
      </c>
      <c r="D11" s="54">
        <f>D9+D7+D4</f>
        <v>677.94</v>
      </c>
      <c r="E11" s="54">
        <f>E9+E7+E4</f>
        <v>1190</v>
      </c>
      <c r="F11" s="52">
        <f>100*E11/C11</f>
        <v>224.95274102079395</v>
      </c>
      <c r="G11" s="52">
        <f>100*E11/D11</f>
        <v>175.53175797268193</v>
      </c>
      <c r="H11" s="52">
        <f>100*(E11-B11)/B11</f>
        <v>102.72572402044293</v>
      </c>
    </row>
  </sheetData>
  <sheetProtection/>
  <mergeCells count="1">
    <mergeCell ref="A1:H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81"/>
  <sheetViews>
    <sheetView workbookViewId="0" topLeftCell="A1">
      <pane ySplit="3" topLeftCell="A49" activePane="bottomLeft" state="frozen"/>
      <selection pane="bottomLeft" activeCell="A81" sqref="A81:IV81"/>
    </sheetView>
  </sheetViews>
  <sheetFormatPr defaultColWidth="9.00390625" defaultRowHeight="13.5"/>
  <cols>
    <col min="1" max="1" width="40.875" style="246" customWidth="1"/>
    <col min="2" max="2" width="11.50390625" style="247" customWidth="1"/>
    <col min="3" max="6" width="11.50390625" style="248" customWidth="1"/>
    <col min="7" max="7" width="9.00390625" style="249" customWidth="1"/>
    <col min="8" max="8" width="30.00390625" style="248" customWidth="1"/>
    <col min="9" max="11" width="11.625" style="248" customWidth="1"/>
    <col min="12" max="15" width="11.625" style="247" customWidth="1"/>
    <col min="16" max="17" width="9.00390625" style="246" customWidth="1"/>
    <col min="18" max="20" width="12.75390625" style="246" bestFit="1" customWidth="1"/>
    <col min="21" max="16384" width="9.00390625" style="246" customWidth="1"/>
  </cols>
  <sheetData>
    <row r="1" spans="1:16" ht="25.5">
      <c r="A1" s="250" t="s">
        <v>26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0"/>
      <c r="M1" s="250"/>
      <c r="N1" s="250"/>
      <c r="O1" s="250"/>
      <c r="P1" s="250"/>
    </row>
    <row r="2" spans="1:15" ht="13.5" customHeight="1">
      <c r="A2" s="191"/>
      <c r="B2" s="193"/>
      <c r="C2" s="192"/>
      <c r="D2" s="192"/>
      <c r="E2" s="192"/>
      <c r="F2" s="192"/>
      <c r="G2" s="252"/>
      <c r="H2" s="192"/>
      <c r="I2" s="192"/>
      <c r="J2" s="192"/>
      <c r="K2" s="192"/>
      <c r="M2" s="264"/>
      <c r="N2" s="264"/>
      <c r="O2" s="264" t="s">
        <v>27</v>
      </c>
    </row>
    <row r="3" spans="1:16" s="245" customFormat="1" ht="27">
      <c r="A3" s="237" t="s">
        <v>28</v>
      </c>
      <c r="B3" s="238" t="s">
        <v>29</v>
      </c>
      <c r="C3" s="228" t="s">
        <v>30</v>
      </c>
      <c r="D3" s="228" t="s">
        <v>31</v>
      </c>
      <c r="E3" s="228" t="s">
        <v>32</v>
      </c>
      <c r="F3" s="228" t="s">
        <v>33</v>
      </c>
      <c r="G3" s="253" t="s">
        <v>34</v>
      </c>
      <c r="H3" s="228" t="s">
        <v>28</v>
      </c>
      <c r="I3" s="228" t="s">
        <v>29</v>
      </c>
      <c r="J3" s="228" t="s">
        <v>30</v>
      </c>
      <c r="K3" s="228" t="s">
        <v>35</v>
      </c>
      <c r="L3" s="238" t="s">
        <v>32</v>
      </c>
      <c r="M3" s="238" t="s">
        <v>33</v>
      </c>
      <c r="N3" s="238" t="s">
        <v>36</v>
      </c>
      <c r="O3" s="238" t="s">
        <v>37</v>
      </c>
      <c r="P3" s="265" t="s">
        <v>34</v>
      </c>
    </row>
    <row r="4" spans="1:16" ht="21.75" customHeight="1">
      <c r="A4" s="217" t="s">
        <v>38</v>
      </c>
      <c r="B4" s="186">
        <v>86348</v>
      </c>
      <c r="C4" s="185">
        <f>SUM(C5:C19)</f>
        <v>92856</v>
      </c>
      <c r="D4" s="185">
        <f>SUM(D5:D19)</f>
        <v>83027.15</v>
      </c>
      <c r="E4" s="185">
        <f>SUM(E5:E19)</f>
        <v>87730</v>
      </c>
      <c r="F4" s="254">
        <f>100*E4/C4</f>
        <v>94.47962436460756</v>
      </c>
      <c r="G4" s="200">
        <f aca="true" t="shared" si="0" ref="G4:G37">100*(E4-B4)/B4</f>
        <v>1.600500301107148</v>
      </c>
      <c r="H4" s="79" t="s">
        <v>39</v>
      </c>
      <c r="I4" s="185">
        <v>38003</v>
      </c>
      <c r="J4" s="185">
        <v>33166.06349999999</v>
      </c>
      <c r="K4" s="185">
        <v>45392.185204</v>
      </c>
      <c r="L4" s="186">
        <v>41137</v>
      </c>
      <c r="M4" s="201">
        <f>100*L4/J4</f>
        <v>124.03341144178903</v>
      </c>
      <c r="N4" s="201">
        <f aca="true" t="shared" si="1" ref="N4:N18">100*L4/K4</f>
        <v>90.6257317534362</v>
      </c>
      <c r="O4" s="266">
        <f aca="true" t="shared" si="2" ref="O4:O18">L4-I4</f>
        <v>3134</v>
      </c>
      <c r="P4" s="201">
        <f aca="true" t="shared" si="3" ref="P4:P17">100*(L4-I4)/I4</f>
        <v>8.246717364418599</v>
      </c>
    </row>
    <row r="5" spans="1:16" ht="21.75" customHeight="1">
      <c r="A5" s="217" t="s">
        <v>40</v>
      </c>
      <c r="B5" s="186">
        <v>34053</v>
      </c>
      <c r="C5" s="185">
        <v>34846</v>
      </c>
      <c r="D5" s="185">
        <v>29484.8</v>
      </c>
      <c r="E5" s="185">
        <v>31260</v>
      </c>
      <c r="F5" s="254">
        <f>100*E5/C5</f>
        <v>89.70900533777191</v>
      </c>
      <c r="G5" s="200">
        <f t="shared" si="0"/>
        <v>-8.201920535635626</v>
      </c>
      <c r="H5" s="79" t="s">
        <v>41</v>
      </c>
      <c r="I5" s="185">
        <v>393</v>
      </c>
      <c r="J5" s="185">
        <v>438.1742</v>
      </c>
      <c r="K5" s="185">
        <v>451.8879</v>
      </c>
      <c r="L5" s="186">
        <v>451</v>
      </c>
      <c r="M5" s="201">
        <f aca="true" t="shared" si="4" ref="M5:M22">100*L5/J5</f>
        <v>102.92710068278781</v>
      </c>
      <c r="N5" s="201">
        <f t="shared" si="1"/>
        <v>99.80351321644152</v>
      </c>
      <c r="O5" s="266">
        <f t="shared" si="2"/>
        <v>58</v>
      </c>
      <c r="P5" s="201">
        <f t="shared" si="3"/>
        <v>14.758269720101781</v>
      </c>
    </row>
    <row r="6" spans="1:16" ht="21.75" customHeight="1">
      <c r="A6" s="217" t="s">
        <v>42</v>
      </c>
      <c r="B6" s="186"/>
      <c r="C6" s="185"/>
      <c r="D6" s="185"/>
      <c r="E6" s="185"/>
      <c r="F6" s="254"/>
      <c r="G6" s="200"/>
      <c r="H6" s="79" t="s">
        <v>43</v>
      </c>
      <c r="I6" s="185">
        <v>9824</v>
      </c>
      <c r="J6" s="185">
        <v>4415.2035000000005</v>
      </c>
      <c r="K6" s="185">
        <v>6996.781463</v>
      </c>
      <c r="L6" s="186">
        <v>4031</v>
      </c>
      <c r="M6" s="201">
        <f t="shared" si="4"/>
        <v>91.29817006169704</v>
      </c>
      <c r="N6" s="201">
        <f t="shared" si="1"/>
        <v>57.61220385853861</v>
      </c>
      <c r="O6" s="266">
        <f t="shared" si="2"/>
        <v>-5793</v>
      </c>
      <c r="P6" s="201">
        <f t="shared" si="3"/>
        <v>-58.9678338762215</v>
      </c>
    </row>
    <row r="7" spans="1:16" ht="21.75" customHeight="1">
      <c r="A7" s="217" t="s">
        <v>44</v>
      </c>
      <c r="B7" s="186">
        <v>14180</v>
      </c>
      <c r="C7" s="185">
        <v>14760</v>
      </c>
      <c r="D7" s="185">
        <v>11834.1</v>
      </c>
      <c r="E7" s="185">
        <v>11850</v>
      </c>
      <c r="F7" s="254">
        <f aca="true" t="shared" si="5" ref="F7:F18">100*E7/C7</f>
        <v>80.28455284552845</v>
      </c>
      <c r="G7" s="200">
        <f t="shared" si="0"/>
        <v>-16.431593794076164</v>
      </c>
      <c r="H7" s="217" t="s">
        <v>45</v>
      </c>
      <c r="I7" s="185">
        <v>67655</v>
      </c>
      <c r="J7" s="185">
        <v>54798.6698</v>
      </c>
      <c r="K7" s="185">
        <v>64351.14328</v>
      </c>
      <c r="L7" s="186">
        <v>69051</v>
      </c>
      <c r="M7" s="201">
        <f t="shared" si="4"/>
        <v>126.00853314873711</v>
      </c>
      <c r="N7" s="201">
        <f t="shared" si="1"/>
        <v>107.30345488898361</v>
      </c>
      <c r="O7" s="266">
        <f t="shared" si="2"/>
        <v>1396</v>
      </c>
      <c r="P7" s="201">
        <f t="shared" si="3"/>
        <v>2.063409947527899</v>
      </c>
    </row>
    <row r="8" spans="1:16" ht="21.75" customHeight="1">
      <c r="A8" s="217" t="s">
        <v>46</v>
      </c>
      <c r="B8" s="186">
        <v>2286</v>
      </c>
      <c r="C8" s="185">
        <v>2393</v>
      </c>
      <c r="D8" s="185">
        <v>2779.25</v>
      </c>
      <c r="E8" s="185">
        <v>2900</v>
      </c>
      <c r="F8" s="254">
        <f t="shared" si="5"/>
        <v>121.18679481821981</v>
      </c>
      <c r="G8" s="200">
        <f t="shared" si="0"/>
        <v>26.859142607174103</v>
      </c>
      <c r="H8" s="79" t="s">
        <v>47</v>
      </c>
      <c r="I8" s="185">
        <v>727</v>
      </c>
      <c r="J8" s="185">
        <v>570.9331999999999</v>
      </c>
      <c r="K8" s="185">
        <v>637.5851</v>
      </c>
      <c r="L8" s="186">
        <v>766</v>
      </c>
      <c r="M8" s="201">
        <f t="shared" si="4"/>
        <v>134.1663087730754</v>
      </c>
      <c r="N8" s="201">
        <f t="shared" si="1"/>
        <v>120.14082512279538</v>
      </c>
      <c r="O8" s="266">
        <f t="shared" si="2"/>
        <v>39</v>
      </c>
      <c r="P8" s="201">
        <f t="shared" si="3"/>
        <v>5.364511691884457</v>
      </c>
    </row>
    <row r="9" spans="1:16" ht="21.75" customHeight="1">
      <c r="A9" s="217" t="s">
        <v>48</v>
      </c>
      <c r="B9" s="186">
        <v>288</v>
      </c>
      <c r="C9" s="185">
        <v>57</v>
      </c>
      <c r="D9" s="185">
        <v>819</v>
      </c>
      <c r="E9" s="185">
        <v>969</v>
      </c>
      <c r="F9" s="254">
        <f t="shared" si="5"/>
        <v>1700</v>
      </c>
      <c r="G9" s="200">
        <f t="shared" si="0"/>
        <v>236.45833333333334</v>
      </c>
      <c r="H9" s="79" t="s">
        <v>49</v>
      </c>
      <c r="I9" s="185">
        <v>2862</v>
      </c>
      <c r="J9" s="185">
        <v>2437.9557999999997</v>
      </c>
      <c r="K9" s="185">
        <v>3888.79104</v>
      </c>
      <c r="L9" s="186">
        <v>4468</v>
      </c>
      <c r="M9" s="201">
        <f t="shared" si="4"/>
        <v>183.26829387144755</v>
      </c>
      <c r="N9" s="201">
        <f t="shared" si="1"/>
        <v>114.89431944381357</v>
      </c>
      <c r="O9" s="266">
        <f t="shared" si="2"/>
        <v>1606</v>
      </c>
      <c r="P9" s="201">
        <f t="shared" si="3"/>
        <v>56.11460517120894</v>
      </c>
    </row>
    <row r="10" spans="1:16" ht="21.75" customHeight="1">
      <c r="A10" s="217" t="s">
        <v>50</v>
      </c>
      <c r="B10" s="186">
        <v>4019</v>
      </c>
      <c r="C10" s="185">
        <v>4100</v>
      </c>
      <c r="D10" s="185">
        <v>3706</v>
      </c>
      <c r="E10" s="185">
        <v>3734</v>
      </c>
      <c r="F10" s="254">
        <f t="shared" si="5"/>
        <v>91.07317073170732</v>
      </c>
      <c r="G10" s="200">
        <f t="shared" si="0"/>
        <v>-7.091316247822841</v>
      </c>
      <c r="H10" s="79" t="s">
        <v>51</v>
      </c>
      <c r="I10" s="185">
        <v>51219</v>
      </c>
      <c r="J10" s="185">
        <v>42805.8242</v>
      </c>
      <c r="K10" s="185">
        <v>64534.906808</v>
      </c>
      <c r="L10" s="186">
        <v>55391</v>
      </c>
      <c r="M10" s="201">
        <f t="shared" si="4"/>
        <v>129.40061553586438</v>
      </c>
      <c r="N10" s="201">
        <f t="shared" si="1"/>
        <v>85.83106839341328</v>
      </c>
      <c r="O10" s="266">
        <f t="shared" si="2"/>
        <v>4172</v>
      </c>
      <c r="P10" s="201">
        <f t="shared" si="3"/>
        <v>8.145414787481208</v>
      </c>
    </row>
    <row r="11" spans="1:16" ht="21.75" customHeight="1">
      <c r="A11" s="57" t="s">
        <v>52</v>
      </c>
      <c r="B11" s="186">
        <v>6141</v>
      </c>
      <c r="C11" s="185">
        <v>4780</v>
      </c>
      <c r="D11" s="185">
        <v>3696</v>
      </c>
      <c r="E11" s="185">
        <v>4474</v>
      </c>
      <c r="F11" s="254">
        <f t="shared" si="5"/>
        <v>93.59832635983264</v>
      </c>
      <c r="G11" s="200">
        <f t="shared" si="0"/>
        <v>-27.145416056016934</v>
      </c>
      <c r="H11" s="79" t="s">
        <v>53</v>
      </c>
      <c r="I11" s="185">
        <v>45646</v>
      </c>
      <c r="J11" s="185">
        <v>39094.700899999996</v>
      </c>
      <c r="K11" s="185">
        <v>59585.375319</v>
      </c>
      <c r="L11" s="186">
        <v>52306</v>
      </c>
      <c r="M11" s="201">
        <f t="shared" si="4"/>
        <v>133.79306861508692</v>
      </c>
      <c r="N11" s="201">
        <f t="shared" si="1"/>
        <v>87.78328527758921</v>
      </c>
      <c r="O11" s="266">
        <f t="shared" si="2"/>
        <v>6660</v>
      </c>
      <c r="P11" s="201">
        <f t="shared" si="3"/>
        <v>14.59054462603514</v>
      </c>
    </row>
    <row r="12" spans="1:16" ht="21.75" customHeight="1">
      <c r="A12" s="57" t="s">
        <v>54</v>
      </c>
      <c r="B12" s="186">
        <v>1976</v>
      </c>
      <c r="C12" s="185">
        <v>1910</v>
      </c>
      <c r="D12" s="185">
        <v>2197</v>
      </c>
      <c r="E12" s="185">
        <v>2202</v>
      </c>
      <c r="F12" s="254">
        <f t="shared" si="5"/>
        <v>115.28795811518324</v>
      </c>
      <c r="G12" s="200">
        <f t="shared" si="0"/>
        <v>11.437246963562753</v>
      </c>
      <c r="H12" s="79" t="s">
        <v>55</v>
      </c>
      <c r="I12" s="185">
        <v>11407</v>
      </c>
      <c r="J12" s="185">
        <v>348.8242</v>
      </c>
      <c r="K12" s="185">
        <v>6080.738109</v>
      </c>
      <c r="L12" s="186">
        <v>5132</v>
      </c>
      <c r="M12" s="201">
        <f t="shared" si="4"/>
        <v>1471.2282003370178</v>
      </c>
      <c r="N12" s="201">
        <f t="shared" si="1"/>
        <v>84.39764890390875</v>
      </c>
      <c r="O12" s="266">
        <f t="shared" si="2"/>
        <v>-6275</v>
      </c>
      <c r="P12" s="201">
        <f t="shared" si="3"/>
        <v>-55.01008152888577</v>
      </c>
    </row>
    <row r="13" spans="1:16" ht="21.75" customHeight="1">
      <c r="A13" s="57" t="s">
        <v>56</v>
      </c>
      <c r="B13" s="186">
        <v>2124</v>
      </c>
      <c r="C13" s="185">
        <v>2150</v>
      </c>
      <c r="D13" s="185">
        <v>2033</v>
      </c>
      <c r="E13" s="185">
        <v>2176</v>
      </c>
      <c r="F13" s="254">
        <f t="shared" si="5"/>
        <v>101.20930232558139</v>
      </c>
      <c r="G13" s="200">
        <f t="shared" si="0"/>
        <v>2.4482109227871938</v>
      </c>
      <c r="H13" s="79" t="s">
        <v>57</v>
      </c>
      <c r="I13" s="185">
        <v>43368</v>
      </c>
      <c r="J13" s="185">
        <v>8577.4198</v>
      </c>
      <c r="K13" s="185">
        <v>18243.565384999998</v>
      </c>
      <c r="L13" s="186">
        <v>40224</v>
      </c>
      <c r="M13" s="201">
        <f t="shared" si="4"/>
        <v>468.9522133450901</v>
      </c>
      <c r="N13" s="201">
        <f t="shared" si="1"/>
        <v>220.48321778742047</v>
      </c>
      <c r="O13" s="266">
        <f t="shared" si="2"/>
        <v>-3144</v>
      </c>
      <c r="P13" s="201">
        <f t="shared" si="3"/>
        <v>-7.2495849474266745</v>
      </c>
    </row>
    <row r="14" spans="1:16" ht="21.75" customHeight="1">
      <c r="A14" s="57" t="s">
        <v>58</v>
      </c>
      <c r="B14" s="186">
        <v>11584</v>
      </c>
      <c r="C14" s="185">
        <v>14670</v>
      </c>
      <c r="D14" s="185">
        <v>18739</v>
      </c>
      <c r="E14" s="185">
        <v>19249</v>
      </c>
      <c r="F14" s="254">
        <f t="shared" si="5"/>
        <v>131.21336059986368</v>
      </c>
      <c r="G14" s="200">
        <f t="shared" si="0"/>
        <v>66.16885359116021</v>
      </c>
      <c r="H14" s="79" t="s">
        <v>59</v>
      </c>
      <c r="I14" s="185">
        <v>39574</v>
      </c>
      <c r="J14" s="185">
        <v>32485.8572</v>
      </c>
      <c r="K14" s="185">
        <v>49481.992973</v>
      </c>
      <c r="L14" s="186">
        <v>48121</v>
      </c>
      <c r="M14" s="201">
        <f t="shared" si="4"/>
        <v>148.12907568897398</v>
      </c>
      <c r="N14" s="201">
        <f t="shared" si="1"/>
        <v>97.24951868098233</v>
      </c>
      <c r="O14" s="266">
        <f t="shared" si="2"/>
        <v>8547</v>
      </c>
      <c r="P14" s="201">
        <f t="shared" si="3"/>
        <v>21.597513518977106</v>
      </c>
    </row>
    <row r="15" spans="1:16" ht="21.75" customHeight="1">
      <c r="A15" s="57" t="s">
        <v>60</v>
      </c>
      <c r="B15" s="186">
        <v>1145</v>
      </c>
      <c r="C15" s="185">
        <v>1270</v>
      </c>
      <c r="D15" s="185">
        <v>1328</v>
      </c>
      <c r="E15" s="185">
        <v>1328</v>
      </c>
      <c r="F15" s="254">
        <f t="shared" si="5"/>
        <v>104.56692913385827</v>
      </c>
      <c r="G15" s="200">
        <f t="shared" si="0"/>
        <v>15.982532751091703</v>
      </c>
      <c r="H15" s="79" t="s">
        <v>61</v>
      </c>
      <c r="I15" s="185">
        <v>4417</v>
      </c>
      <c r="J15" s="185">
        <v>1559.4634</v>
      </c>
      <c r="K15" s="185">
        <v>3777.22894</v>
      </c>
      <c r="L15" s="186">
        <v>4256</v>
      </c>
      <c r="M15" s="201">
        <f t="shared" si="4"/>
        <v>272.91438837230805</v>
      </c>
      <c r="N15" s="201">
        <f t="shared" si="1"/>
        <v>112.67519304773727</v>
      </c>
      <c r="O15" s="266">
        <f t="shared" si="2"/>
        <v>-161</v>
      </c>
      <c r="P15" s="201">
        <f t="shared" si="3"/>
        <v>-3.6450079239302693</v>
      </c>
    </row>
    <row r="16" spans="1:16" ht="21.75" customHeight="1">
      <c r="A16" s="57" t="s">
        <v>62</v>
      </c>
      <c r="B16" s="186">
        <v>4324</v>
      </c>
      <c r="C16" s="185">
        <v>7422</v>
      </c>
      <c r="D16" s="185">
        <v>1321</v>
      </c>
      <c r="E16" s="185">
        <v>1902</v>
      </c>
      <c r="F16" s="254">
        <f t="shared" si="5"/>
        <v>25.62651576394503</v>
      </c>
      <c r="G16" s="200">
        <f t="shared" si="0"/>
        <v>-56.01295097132285</v>
      </c>
      <c r="H16" s="79" t="s">
        <v>63</v>
      </c>
      <c r="I16" s="185">
        <v>5300</v>
      </c>
      <c r="J16" s="185">
        <v>287.8119</v>
      </c>
      <c r="K16" s="185">
        <v>9533.865963</v>
      </c>
      <c r="L16" s="186">
        <v>15177</v>
      </c>
      <c r="M16" s="201">
        <f t="shared" si="4"/>
        <v>5273.235748765079</v>
      </c>
      <c r="N16" s="201">
        <f t="shared" si="1"/>
        <v>159.19040669231612</v>
      </c>
      <c r="O16" s="266">
        <f t="shared" si="2"/>
        <v>9877</v>
      </c>
      <c r="P16" s="201">
        <f t="shared" si="3"/>
        <v>186.35849056603774</v>
      </c>
    </row>
    <row r="17" spans="1:16" ht="21.75" customHeight="1">
      <c r="A17" s="57" t="s">
        <v>64</v>
      </c>
      <c r="B17" s="186">
        <v>4122</v>
      </c>
      <c r="C17" s="185">
        <v>4400</v>
      </c>
      <c r="D17" s="185">
        <v>5005</v>
      </c>
      <c r="E17" s="185">
        <v>5600</v>
      </c>
      <c r="F17" s="254">
        <f t="shared" si="5"/>
        <v>127.27272727272727</v>
      </c>
      <c r="G17" s="200">
        <f t="shared" si="0"/>
        <v>35.85638039786512</v>
      </c>
      <c r="H17" s="79" t="s">
        <v>65</v>
      </c>
      <c r="I17" s="185">
        <v>459</v>
      </c>
      <c r="J17" s="185">
        <v>301.71759999999995</v>
      </c>
      <c r="K17" s="185">
        <v>632.5736999999999</v>
      </c>
      <c r="L17" s="186">
        <v>2135</v>
      </c>
      <c r="M17" s="201">
        <f t="shared" si="4"/>
        <v>707.6153330133875</v>
      </c>
      <c r="N17" s="201">
        <f t="shared" si="1"/>
        <v>337.510079853146</v>
      </c>
      <c r="O17" s="266">
        <f t="shared" si="2"/>
        <v>1676</v>
      </c>
      <c r="P17" s="201">
        <f t="shared" si="3"/>
        <v>365.1416122004357</v>
      </c>
    </row>
    <row r="18" spans="1:16" ht="21.75" customHeight="1">
      <c r="A18" s="57" t="s">
        <v>66</v>
      </c>
      <c r="B18" s="186">
        <v>102</v>
      </c>
      <c r="C18" s="185">
        <v>98</v>
      </c>
      <c r="D18" s="185">
        <v>85</v>
      </c>
      <c r="E18" s="185">
        <v>86</v>
      </c>
      <c r="F18" s="254">
        <f t="shared" si="5"/>
        <v>87.75510204081633</v>
      </c>
      <c r="G18" s="200">
        <f t="shared" si="0"/>
        <v>-15.686274509803921</v>
      </c>
      <c r="H18" s="79" t="s">
        <v>67</v>
      </c>
      <c r="I18" s="185"/>
      <c r="J18" s="185"/>
      <c r="K18" s="185">
        <v>26.31</v>
      </c>
      <c r="L18" s="186">
        <v>519</v>
      </c>
      <c r="M18" s="201" t="e">
        <f t="shared" si="4"/>
        <v>#DIV/0!</v>
      </c>
      <c r="N18" s="201">
        <f t="shared" si="1"/>
        <v>1972.6339794754847</v>
      </c>
      <c r="O18" s="266">
        <f t="shared" si="2"/>
        <v>519</v>
      </c>
      <c r="P18" s="201"/>
    </row>
    <row r="19" spans="1:16" ht="21.75" customHeight="1">
      <c r="A19" s="57" t="s">
        <v>68</v>
      </c>
      <c r="B19" s="186">
        <v>4</v>
      </c>
      <c r="C19" s="185"/>
      <c r="D19" s="185"/>
      <c r="E19" s="185"/>
      <c r="F19" s="254"/>
      <c r="G19" s="200">
        <f t="shared" si="0"/>
        <v>-100</v>
      </c>
      <c r="H19" s="79" t="s">
        <v>69</v>
      </c>
      <c r="I19" s="185">
        <v>6513</v>
      </c>
      <c r="J19" s="185">
        <v>1639.5955</v>
      </c>
      <c r="K19" s="185">
        <v>3725.8833999999997</v>
      </c>
      <c r="L19" s="186">
        <v>3362</v>
      </c>
      <c r="M19" s="201">
        <f t="shared" si="4"/>
        <v>205.05057497413236</v>
      </c>
      <c r="N19" s="201">
        <f aca="true" t="shared" si="6" ref="N19:N24">100*L19/K19</f>
        <v>90.23363425704626</v>
      </c>
      <c r="O19" s="266">
        <f aca="true" t="shared" si="7" ref="O19:O25">L19-I19</f>
        <v>-3151</v>
      </c>
      <c r="P19" s="201">
        <f aca="true" t="shared" si="8" ref="P19:P25">100*(L19-I19)/I19</f>
        <v>-48.38016275142024</v>
      </c>
    </row>
    <row r="20" spans="1:16" ht="21.75" customHeight="1">
      <c r="A20" s="217" t="s">
        <v>70</v>
      </c>
      <c r="B20" s="186">
        <v>40289</v>
      </c>
      <c r="C20" s="185">
        <f>SUM(C21:C27)</f>
        <v>38200</v>
      </c>
      <c r="D20" s="185">
        <f>SUM(D21:D27)</f>
        <v>59250.15</v>
      </c>
      <c r="E20" s="185">
        <f>SUM(E21:E27)</f>
        <v>58728</v>
      </c>
      <c r="F20" s="254">
        <f>100*E20/C20</f>
        <v>153.73821989528795</v>
      </c>
      <c r="G20" s="200">
        <f t="shared" si="0"/>
        <v>45.76683461987143</v>
      </c>
      <c r="H20" s="79" t="s">
        <v>71</v>
      </c>
      <c r="I20" s="185">
        <v>18760</v>
      </c>
      <c r="J20" s="185">
        <v>10542.354800000001</v>
      </c>
      <c r="K20" s="185">
        <v>10936.700057000002</v>
      </c>
      <c r="L20" s="186">
        <v>10889</v>
      </c>
      <c r="M20" s="201">
        <f t="shared" si="4"/>
        <v>103.2881192729351</v>
      </c>
      <c r="N20" s="201">
        <f t="shared" si="6"/>
        <v>99.5638532943996</v>
      </c>
      <c r="O20" s="266">
        <f t="shared" si="7"/>
        <v>-7871</v>
      </c>
      <c r="P20" s="201">
        <f t="shared" si="8"/>
        <v>-41.956289978678036</v>
      </c>
    </row>
    <row r="21" spans="1:16" ht="21.75" customHeight="1">
      <c r="A21" s="217" t="s">
        <v>72</v>
      </c>
      <c r="B21" s="186">
        <v>9301</v>
      </c>
      <c r="C21" s="185">
        <v>7400</v>
      </c>
      <c r="D21" s="185">
        <v>6461</v>
      </c>
      <c r="E21" s="185">
        <v>6488</v>
      </c>
      <c r="F21" s="254">
        <f>100*E21/C21</f>
        <v>87.67567567567568</v>
      </c>
      <c r="G21" s="255">
        <f aca="true" t="shared" si="9" ref="G21:G36">100*(E21-B21)/B21</f>
        <v>-30.244059778518437</v>
      </c>
      <c r="H21" s="79" t="s">
        <v>73</v>
      </c>
      <c r="I21" s="185">
        <v>216</v>
      </c>
      <c r="J21" s="185">
        <v>62.4459</v>
      </c>
      <c r="K21" s="185">
        <v>55.126200000000004</v>
      </c>
      <c r="L21" s="186">
        <v>65</v>
      </c>
      <c r="M21" s="201">
        <f t="shared" si="4"/>
        <v>104.09010039089836</v>
      </c>
      <c r="N21" s="201">
        <f t="shared" si="6"/>
        <v>117.91126542370051</v>
      </c>
      <c r="O21" s="266">
        <f t="shared" si="7"/>
        <v>-151</v>
      </c>
      <c r="P21" s="201">
        <f t="shared" si="8"/>
        <v>-69.9074074074074</v>
      </c>
    </row>
    <row r="22" spans="1:16" ht="21.75" customHeight="1">
      <c r="A22" s="217" t="s">
        <v>74</v>
      </c>
      <c r="B22" s="186">
        <v>6381</v>
      </c>
      <c r="C22" s="185">
        <v>4500</v>
      </c>
      <c r="D22" s="185">
        <v>4000</v>
      </c>
      <c r="E22" s="185">
        <v>3839</v>
      </c>
      <c r="F22" s="254">
        <f>100*E22/C22</f>
        <v>85.31111111111112</v>
      </c>
      <c r="G22" s="255">
        <f t="shared" si="9"/>
        <v>-39.83701614167058</v>
      </c>
      <c r="H22" s="79" t="s">
        <v>75</v>
      </c>
      <c r="I22" s="185">
        <v>1188</v>
      </c>
      <c r="J22" s="185">
        <v>1515.8188</v>
      </c>
      <c r="K22" s="185">
        <v>1923.85882</v>
      </c>
      <c r="L22" s="186">
        <v>1986</v>
      </c>
      <c r="M22" s="201">
        <f t="shared" si="4"/>
        <v>131.0182984931972</v>
      </c>
      <c r="N22" s="201">
        <f t="shared" si="6"/>
        <v>103.23002807451329</v>
      </c>
      <c r="O22" s="266">
        <f t="shared" si="7"/>
        <v>798</v>
      </c>
      <c r="P22" s="201">
        <f t="shared" si="8"/>
        <v>67.17171717171718</v>
      </c>
    </row>
    <row r="23" spans="1:16" ht="21.75" customHeight="1">
      <c r="A23" s="217" t="s">
        <v>76</v>
      </c>
      <c r="B23" s="186">
        <v>8805</v>
      </c>
      <c r="C23" s="185">
        <v>7500</v>
      </c>
      <c r="D23" s="185">
        <v>4125</v>
      </c>
      <c r="E23" s="185">
        <v>3995</v>
      </c>
      <c r="F23" s="254">
        <f>100*E23/C23</f>
        <v>53.266666666666666</v>
      </c>
      <c r="G23" s="255">
        <f t="shared" si="9"/>
        <v>-54.628052243043726</v>
      </c>
      <c r="H23" s="79" t="s">
        <v>77</v>
      </c>
      <c r="I23" s="185"/>
      <c r="J23" s="185">
        <v>3000</v>
      </c>
      <c r="K23" s="185">
        <v>1113</v>
      </c>
      <c r="L23" s="186"/>
      <c r="M23" s="201"/>
      <c r="N23" s="201">
        <f t="shared" si="6"/>
        <v>0</v>
      </c>
      <c r="O23" s="266">
        <f t="shared" si="7"/>
        <v>0</v>
      </c>
      <c r="P23" s="201"/>
    </row>
    <row r="24" spans="1:16" ht="21.75" customHeight="1">
      <c r="A24" s="256" t="s">
        <v>78</v>
      </c>
      <c r="B24" s="186">
        <v>14999</v>
      </c>
      <c r="C24" s="185">
        <v>17980</v>
      </c>
      <c r="D24" s="185">
        <v>44500</v>
      </c>
      <c r="E24" s="185">
        <v>44242</v>
      </c>
      <c r="F24" s="254">
        <f>100*E24/C24</f>
        <v>246.0622914349277</v>
      </c>
      <c r="G24" s="255">
        <f t="shared" si="9"/>
        <v>194.96633108873925</v>
      </c>
      <c r="H24" s="79" t="s">
        <v>79</v>
      </c>
      <c r="I24" s="185">
        <v>-18974</v>
      </c>
      <c r="J24" s="185">
        <v>30130.6</v>
      </c>
      <c r="K24" s="185">
        <v>9071.800000000001</v>
      </c>
      <c r="L24" s="186">
        <v>-7705</v>
      </c>
      <c r="M24" s="201"/>
      <c r="N24" s="201">
        <f t="shared" si="6"/>
        <v>-84.93353028064992</v>
      </c>
      <c r="O24" s="266">
        <f t="shared" si="7"/>
        <v>11269</v>
      </c>
      <c r="P24" s="201">
        <f t="shared" si="8"/>
        <v>-59.391799304311164</v>
      </c>
    </row>
    <row r="25" spans="1:16" ht="21.75" customHeight="1">
      <c r="A25" s="256" t="s">
        <v>80</v>
      </c>
      <c r="B25" s="186">
        <v>0</v>
      </c>
      <c r="C25" s="185"/>
      <c r="D25" s="185"/>
      <c r="E25" s="185"/>
      <c r="F25" s="254"/>
      <c r="G25" s="255"/>
      <c r="H25" s="79" t="s">
        <v>81</v>
      </c>
      <c r="I25" s="185">
        <v>3770</v>
      </c>
      <c r="J25" s="185"/>
      <c r="K25" s="185">
        <v>3938.4042799999997</v>
      </c>
      <c r="L25" s="186">
        <v>3938</v>
      </c>
      <c r="M25" s="201"/>
      <c r="N25" s="201"/>
      <c r="O25" s="266">
        <f t="shared" si="7"/>
        <v>168</v>
      </c>
      <c r="P25" s="201">
        <f t="shared" si="8"/>
        <v>4.456233421750663</v>
      </c>
    </row>
    <row r="26" spans="1:16" ht="21.75" customHeight="1">
      <c r="A26" s="256" t="s">
        <v>82</v>
      </c>
      <c r="B26" s="186">
        <v>79</v>
      </c>
      <c r="C26" s="185">
        <v>120</v>
      </c>
      <c r="D26" s="185">
        <v>104.15</v>
      </c>
      <c r="E26" s="185">
        <v>104</v>
      </c>
      <c r="F26" s="254">
        <f aca="true" t="shared" si="10" ref="F26:F41">100*E26/C26</f>
        <v>86.66666666666667</v>
      </c>
      <c r="G26" s="255">
        <f t="shared" si="9"/>
        <v>31.645569620253166</v>
      </c>
      <c r="H26" s="79" t="s">
        <v>83</v>
      </c>
      <c r="I26" s="267">
        <v>12</v>
      </c>
      <c r="J26" s="268"/>
      <c r="K26" s="268">
        <v>7.345857</v>
      </c>
      <c r="L26" s="267">
        <v>7</v>
      </c>
      <c r="M26" s="269"/>
      <c r="N26" s="269"/>
      <c r="O26" s="270"/>
      <c r="P26" s="269"/>
    </row>
    <row r="27" spans="1:16" ht="21.75" customHeight="1">
      <c r="A27" s="256" t="s">
        <v>84</v>
      </c>
      <c r="B27" s="186">
        <v>724</v>
      </c>
      <c r="C27" s="185">
        <v>700</v>
      </c>
      <c r="D27" s="185">
        <v>60</v>
      </c>
      <c r="E27" s="185">
        <v>60</v>
      </c>
      <c r="F27" s="254">
        <f t="shared" si="10"/>
        <v>8.571428571428571</v>
      </c>
      <c r="G27" s="255">
        <f t="shared" si="9"/>
        <v>-91.71270718232044</v>
      </c>
      <c r="H27" s="79"/>
      <c r="I27" s="267"/>
      <c r="J27" s="268"/>
      <c r="K27" s="268"/>
      <c r="L27" s="186"/>
      <c r="M27" s="201"/>
      <c r="N27" s="201"/>
      <c r="O27" s="266"/>
      <c r="P27" s="271"/>
    </row>
    <row r="28" spans="1:16" s="111" customFormat="1" ht="21.75" customHeight="1">
      <c r="A28" s="44" t="s">
        <v>85</v>
      </c>
      <c r="B28" s="188">
        <f>B20+B4</f>
        <v>126637</v>
      </c>
      <c r="C28" s="188">
        <f>C20+C4</f>
        <v>131056</v>
      </c>
      <c r="D28" s="188">
        <f>D20+D4</f>
        <v>142277.3</v>
      </c>
      <c r="E28" s="188">
        <f>E20+E4</f>
        <v>146458</v>
      </c>
      <c r="F28" s="257">
        <f t="shared" si="10"/>
        <v>111.75222805518251</v>
      </c>
      <c r="G28" s="196">
        <f t="shared" si="9"/>
        <v>15.65182371660731</v>
      </c>
      <c r="H28" s="195" t="s">
        <v>86</v>
      </c>
      <c r="I28" s="181">
        <f>SUM(I4:I27)</f>
        <v>332339</v>
      </c>
      <c r="J28" s="181">
        <f>SUM(J4:J27)</f>
        <v>268179.4342</v>
      </c>
      <c r="K28" s="181">
        <f>SUM(K4:K27)</f>
        <v>364387.0497979999</v>
      </c>
      <c r="L28" s="181">
        <f>SUM(L4:L27)</f>
        <v>355707</v>
      </c>
      <c r="M28" s="197">
        <f>100*L28/J28</f>
        <v>132.63768754718328</v>
      </c>
      <c r="N28" s="197">
        <f>100*L28/K28</f>
        <v>97.61790387369372</v>
      </c>
      <c r="O28" s="272">
        <f>L28-I28</f>
        <v>23368</v>
      </c>
      <c r="P28" s="197">
        <f>100*(L28-I28)/I28</f>
        <v>7.031374590403173</v>
      </c>
    </row>
    <row r="29" spans="1:16" s="111" customFormat="1" ht="21.75" customHeight="1">
      <c r="A29" s="32" t="s">
        <v>87</v>
      </c>
      <c r="B29" s="188">
        <f>B30+B70+B71+B76+B77+B78</f>
        <v>240747</v>
      </c>
      <c r="C29" s="188">
        <f>C30+C70+C71+C76+C77+C78</f>
        <v>163368</v>
      </c>
      <c r="D29" s="188">
        <f>D30+D70+D71+D76+D77+D78</f>
        <v>254764</v>
      </c>
      <c r="E29" s="188">
        <f>E30+E70+E71+E76+E77+E78</f>
        <v>244661</v>
      </c>
      <c r="F29" s="257">
        <f t="shared" si="10"/>
        <v>149.760663042946</v>
      </c>
      <c r="G29" s="196">
        <f t="shared" si="9"/>
        <v>1.6257731145144072</v>
      </c>
      <c r="H29" s="258" t="s">
        <v>88</v>
      </c>
      <c r="I29" s="181">
        <f>I30+I33+I71+I72+I73+I74+I75+I76</f>
        <v>35045</v>
      </c>
      <c r="J29" s="181">
        <f>J30+J33+J71+J72+J73+J74+J75+J76</f>
        <v>26245</v>
      </c>
      <c r="K29" s="181">
        <f>K30+K33+K71+K72+K73+K74+K75+K76</f>
        <v>32654</v>
      </c>
      <c r="L29" s="181">
        <f>L30+L33+L71+L72+L73+L74+L75+L76</f>
        <v>35412</v>
      </c>
      <c r="M29" s="197">
        <f>100*L29/J29</f>
        <v>134.92855782053724</v>
      </c>
      <c r="N29" s="197">
        <f>100*L29/K29</f>
        <v>108.44613217370001</v>
      </c>
      <c r="O29" s="272">
        <f>L29-I29</f>
        <v>367</v>
      </c>
      <c r="P29" s="197">
        <f>100*(L29-I29)/I29</f>
        <v>1.0472249964331575</v>
      </c>
    </row>
    <row r="30" spans="1:16" ht="18" customHeight="1">
      <c r="A30" s="61" t="s">
        <v>89</v>
      </c>
      <c r="B30" s="186">
        <v>203920</v>
      </c>
      <c r="C30" s="185">
        <f>C31+C38+C69</f>
        <v>139555</v>
      </c>
      <c r="D30" s="185">
        <f>D31+D38+D69</f>
        <v>224363</v>
      </c>
      <c r="E30" s="185">
        <f>E31+E38+E69</f>
        <v>230760</v>
      </c>
      <c r="F30" s="254">
        <f t="shared" si="10"/>
        <v>165.3541614417255</v>
      </c>
      <c r="G30" s="200">
        <f t="shared" si="9"/>
        <v>13.162024323264026</v>
      </c>
      <c r="H30" s="259" t="s">
        <v>90</v>
      </c>
      <c r="I30" s="185">
        <v>24454</v>
      </c>
      <c r="J30" s="186">
        <f>SUM(J31:J32)</f>
        <v>26245</v>
      </c>
      <c r="K30" s="186">
        <f>SUM(K31:K32)</f>
        <v>25643</v>
      </c>
      <c r="L30" s="186">
        <f>SUM(L31:L32)</f>
        <v>25881</v>
      </c>
      <c r="M30" s="201"/>
      <c r="N30" s="201">
        <f>100*L30/K30</f>
        <v>100.92812853410287</v>
      </c>
      <c r="O30" s="266">
        <f>L30-I30</f>
        <v>1427</v>
      </c>
      <c r="P30" s="201">
        <f>100*(L30-I30)/I30</f>
        <v>5.835446143780159</v>
      </c>
    </row>
    <row r="31" spans="1:16" ht="18" customHeight="1">
      <c r="A31" s="61" t="s">
        <v>91</v>
      </c>
      <c r="B31" s="186">
        <v>8778</v>
      </c>
      <c r="C31" s="185">
        <f>SUM(C32:C37)</f>
        <v>8778</v>
      </c>
      <c r="D31" s="185">
        <f>SUM(D32:D37)</f>
        <v>8778</v>
      </c>
      <c r="E31" s="185">
        <f>SUM(E32:E37)</f>
        <v>8540</v>
      </c>
      <c r="F31" s="254">
        <f t="shared" si="10"/>
        <v>97.28867623604465</v>
      </c>
      <c r="G31" s="200">
        <f t="shared" si="9"/>
        <v>-2.7113237639553427</v>
      </c>
      <c r="H31" s="259" t="s">
        <v>92</v>
      </c>
      <c r="I31" s="185">
        <v>360</v>
      </c>
      <c r="J31" s="185">
        <v>360</v>
      </c>
      <c r="K31" s="185">
        <v>360</v>
      </c>
      <c r="L31" s="186">
        <v>360</v>
      </c>
      <c r="M31" s="201"/>
      <c r="N31" s="201"/>
      <c r="O31" s="266">
        <f>L31-I31</f>
        <v>0</v>
      </c>
      <c r="P31" s="201">
        <f>100*(L31-I31)/I31</f>
        <v>0</v>
      </c>
    </row>
    <row r="32" spans="1:16" ht="18" customHeight="1">
      <c r="A32" s="61" t="s">
        <v>93</v>
      </c>
      <c r="B32" s="186">
        <v>1157</v>
      </c>
      <c r="C32" s="185">
        <v>1157</v>
      </c>
      <c r="D32" s="185">
        <v>1157</v>
      </c>
      <c r="E32" s="185">
        <v>1157</v>
      </c>
      <c r="F32" s="254">
        <f t="shared" si="10"/>
        <v>100</v>
      </c>
      <c r="G32" s="200">
        <f t="shared" si="9"/>
        <v>0</v>
      </c>
      <c r="H32" s="259" t="s">
        <v>94</v>
      </c>
      <c r="I32" s="185">
        <v>24094</v>
      </c>
      <c r="J32" s="185">
        <v>25885</v>
      </c>
      <c r="K32" s="185">
        <v>25283</v>
      </c>
      <c r="L32" s="186">
        <v>25521</v>
      </c>
      <c r="M32" s="201">
        <f>100*L32/J32</f>
        <v>98.59378018157234</v>
      </c>
      <c r="N32" s="201">
        <f>100*L32/K32</f>
        <v>100.9413439860776</v>
      </c>
      <c r="O32" s="266">
        <f>L32-I32</f>
        <v>1427</v>
      </c>
      <c r="P32" s="201">
        <f>100*(L32-I32)/I32</f>
        <v>5.922636340997759</v>
      </c>
    </row>
    <row r="33" spans="1:18" ht="18" customHeight="1">
      <c r="A33" s="61" t="s">
        <v>95</v>
      </c>
      <c r="B33" s="186">
        <v>822</v>
      </c>
      <c r="C33" s="185">
        <v>822</v>
      </c>
      <c r="D33" s="185">
        <v>822</v>
      </c>
      <c r="E33" s="185">
        <v>584</v>
      </c>
      <c r="F33" s="254">
        <f t="shared" si="10"/>
        <v>71.04622871046229</v>
      </c>
      <c r="G33" s="200">
        <f t="shared" si="9"/>
        <v>-28.953771289537713</v>
      </c>
      <c r="H33" s="259" t="s">
        <v>96</v>
      </c>
      <c r="I33" s="185"/>
      <c r="J33" s="185"/>
      <c r="K33" s="185"/>
      <c r="L33" s="186"/>
      <c r="M33" s="201"/>
      <c r="N33" s="201"/>
      <c r="O33" s="266"/>
      <c r="P33" s="271"/>
      <c r="R33" s="273"/>
    </row>
    <row r="34" spans="1:18" ht="18" customHeight="1">
      <c r="A34" s="61" t="s">
        <v>97</v>
      </c>
      <c r="B34" s="186">
        <v>5304</v>
      </c>
      <c r="C34" s="185">
        <v>5304</v>
      </c>
      <c r="D34" s="185">
        <v>5304</v>
      </c>
      <c r="E34" s="185">
        <v>5304</v>
      </c>
      <c r="F34" s="254">
        <f t="shared" si="10"/>
        <v>100</v>
      </c>
      <c r="G34" s="200">
        <f t="shared" si="9"/>
        <v>0</v>
      </c>
      <c r="H34" s="259" t="s">
        <v>98</v>
      </c>
      <c r="I34" s="185"/>
      <c r="J34" s="185"/>
      <c r="K34" s="185"/>
      <c r="L34" s="186"/>
      <c r="M34" s="201"/>
      <c r="N34" s="201"/>
      <c r="O34" s="266"/>
      <c r="P34" s="271"/>
      <c r="R34" s="273"/>
    </row>
    <row r="35" spans="1:18" ht="18" customHeight="1">
      <c r="A35" s="61" t="s">
        <v>99</v>
      </c>
      <c r="B35" s="186">
        <v>31</v>
      </c>
      <c r="C35" s="185">
        <v>31</v>
      </c>
      <c r="D35" s="185">
        <v>31</v>
      </c>
      <c r="E35" s="185">
        <v>31</v>
      </c>
      <c r="F35" s="254">
        <f t="shared" si="10"/>
        <v>100</v>
      </c>
      <c r="G35" s="200">
        <f t="shared" si="9"/>
        <v>0</v>
      </c>
      <c r="H35" s="259" t="s">
        <v>100</v>
      </c>
      <c r="I35" s="185"/>
      <c r="J35" s="185"/>
      <c r="K35" s="185"/>
      <c r="L35" s="186"/>
      <c r="M35" s="201"/>
      <c r="N35" s="201"/>
      <c r="O35" s="266"/>
      <c r="P35" s="271"/>
      <c r="R35" s="273"/>
    </row>
    <row r="36" spans="1:18" ht="18" customHeight="1">
      <c r="A36" s="61" t="s">
        <v>101</v>
      </c>
      <c r="B36" s="186">
        <v>-1942</v>
      </c>
      <c r="C36" s="185">
        <v>-1942</v>
      </c>
      <c r="D36" s="185">
        <v>-1942</v>
      </c>
      <c r="E36" s="185">
        <v>-1942</v>
      </c>
      <c r="F36" s="254">
        <f t="shared" si="10"/>
        <v>100</v>
      </c>
      <c r="G36" s="200">
        <f t="shared" si="9"/>
        <v>0</v>
      </c>
      <c r="H36" s="259" t="s">
        <v>102</v>
      </c>
      <c r="I36" s="185"/>
      <c r="J36" s="185"/>
      <c r="K36" s="185"/>
      <c r="L36" s="186"/>
      <c r="M36" s="201"/>
      <c r="N36" s="201"/>
      <c r="O36" s="266"/>
      <c r="P36" s="271"/>
      <c r="R36" s="273"/>
    </row>
    <row r="37" spans="1:16" ht="18" customHeight="1">
      <c r="A37" s="61" t="s">
        <v>103</v>
      </c>
      <c r="B37" s="186">
        <v>3406</v>
      </c>
      <c r="C37" s="185">
        <v>3406</v>
      </c>
      <c r="D37" s="185">
        <v>3406</v>
      </c>
      <c r="E37" s="185">
        <v>3406</v>
      </c>
      <c r="F37" s="254">
        <f t="shared" si="10"/>
        <v>100</v>
      </c>
      <c r="G37" s="200">
        <f aca="true" t="shared" si="11" ref="G37:G80">100*(E37-B37)/B37</f>
        <v>0</v>
      </c>
      <c r="H37" s="259" t="s">
        <v>104</v>
      </c>
      <c r="I37" s="185"/>
      <c r="J37" s="185"/>
      <c r="K37" s="185"/>
      <c r="L37" s="186"/>
      <c r="M37" s="201"/>
      <c r="N37" s="201"/>
      <c r="O37" s="266"/>
      <c r="P37" s="201"/>
    </row>
    <row r="38" spans="1:16" ht="18" customHeight="1">
      <c r="A38" s="61" t="s">
        <v>105</v>
      </c>
      <c r="B38" s="186">
        <v>141646</v>
      </c>
      <c r="C38" s="185">
        <f>SUM(C39:C68)</f>
        <v>112614.83</v>
      </c>
      <c r="D38" s="185">
        <f>SUM(D39:D68)</f>
        <v>148825.51</v>
      </c>
      <c r="E38" s="185">
        <f>SUM(E39:E68)</f>
        <v>155291</v>
      </c>
      <c r="F38" s="254">
        <f t="shared" si="10"/>
        <v>137.8956927786509</v>
      </c>
      <c r="G38" s="200">
        <f t="shared" si="11"/>
        <v>9.63317001539048</v>
      </c>
      <c r="H38" s="259" t="s">
        <v>106</v>
      </c>
      <c r="I38" s="185"/>
      <c r="J38" s="185"/>
      <c r="K38" s="185"/>
      <c r="L38" s="186"/>
      <c r="M38" s="201"/>
      <c r="N38" s="201"/>
      <c r="O38" s="266"/>
      <c r="P38" s="201"/>
    </row>
    <row r="39" spans="1:20" ht="18" customHeight="1">
      <c r="A39" s="61" t="s">
        <v>107</v>
      </c>
      <c r="B39" s="260">
        <v>1388</v>
      </c>
      <c r="C39" s="185">
        <v>1388</v>
      </c>
      <c r="D39" s="185">
        <v>1388.48</v>
      </c>
      <c r="E39" s="185">
        <v>1388</v>
      </c>
      <c r="F39" s="254">
        <f t="shared" si="10"/>
        <v>100</v>
      </c>
      <c r="G39" s="200">
        <f t="shared" si="11"/>
        <v>0</v>
      </c>
      <c r="H39" s="259" t="s">
        <v>108</v>
      </c>
      <c r="I39" s="185"/>
      <c r="J39" s="185"/>
      <c r="K39" s="185"/>
      <c r="L39" s="186"/>
      <c r="M39" s="201"/>
      <c r="N39" s="201"/>
      <c r="O39" s="266"/>
      <c r="P39" s="201"/>
      <c r="R39" s="273"/>
      <c r="T39" s="274"/>
    </row>
    <row r="40" spans="1:16" ht="18" customHeight="1">
      <c r="A40" s="61" t="s">
        <v>109</v>
      </c>
      <c r="B40" s="260">
        <v>21898</v>
      </c>
      <c r="C40" s="185">
        <v>21414</v>
      </c>
      <c r="D40" s="185">
        <v>24616</v>
      </c>
      <c r="E40" s="185">
        <v>24616</v>
      </c>
      <c r="F40" s="254">
        <f t="shared" si="10"/>
        <v>114.95283459419072</v>
      </c>
      <c r="G40" s="200">
        <f t="shared" si="11"/>
        <v>12.412092428532286</v>
      </c>
      <c r="H40" s="259" t="s">
        <v>110</v>
      </c>
      <c r="I40" s="185"/>
      <c r="J40" s="185"/>
      <c r="K40" s="185"/>
      <c r="L40" s="186"/>
      <c r="M40" s="201"/>
      <c r="N40" s="201"/>
      <c r="O40" s="266"/>
      <c r="P40" s="201"/>
    </row>
    <row r="41" spans="1:16" ht="18" customHeight="1">
      <c r="A41" s="61" t="s">
        <v>111</v>
      </c>
      <c r="B41" s="260">
        <v>13423</v>
      </c>
      <c r="C41" s="185">
        <v>11631</v>
      </c>
      <c r="D41" s="185">
        <v>23886</v>
      </c>
      <c r="E41" s="185">
        <v>23886</v>
      </c>
      <c r="F41" s="254">
        <f t="shared" si="10"/>
        <v>205.36497291720403</v>
      </c>
      <c r="G41" s="200">
        <f t="shared" si="11"/>
        <v>77.94829769798108</v>
      </c>
      <c r="H41" s="259" t="s">
        <v>112</v>
      </c>
      <c r="I41" s="185"/>
      <c r="J41" s="185"/>
      <c r="K41" s="185"/>
      <c r="L41" s="186"/>
      <c r="M41" s="201"/>
      <c r="N41" s="201"/>
      <c r="O41" s="266"/>
      <c r="P41" s="271"/>
    </row>
    <row r="42" spans="1:16" ht="18" customHeight="1">
      <c r="A42" s="61" t="s">
        <v>113</v>
      </c>
      <c r="B42" s="260">
        <v>14822</v>
      </c>
      <c r="C42" s="185">
        <v>10189</v>
      </c>
      <c r="D42" s="185">
        <v>10189</v>
      </c>
      <c r="E42" s="185">
        <v>11369</v>
      </c>
      <c r="F42" s="254"/>
      <c r="G42" s="200">
        <f t="shared" si="11"/>
        <v>-23.29645122115774</v>
      </c>
      <c r="H42" s="259" t="s">
        <v>114</v>
      </c>
      <c r="I42" s="185"/>
      <c r="J42" s="185"/>
      <c r="K42" s="185"/>
      <c r="L42" s="186"/>
      <c r="M42" s="201"/>
      <c r="N42" s="201"/>
      <c r="O42" s="266"/>
      <c r="P42" s="201"/>
    </row>
    <row r="43" spans="1:16" ht="18" customHeight="1">
      <c r="A43" s="61" t="s">
        <v>115</v>
      </c>
      <c r="B43" s="261"/>
      <c r="C43" s="185"/>
      <c r="D43" s="185"/>
      <c r="E43" s="185"/>
      <c r="F43" s="254"/>
      <c r="G43" s="200"/>
      <c r="H43" s="259" t="s">
        <v>116</v>
      </c>
      <c r="I43" s="185"/>
      <c r="J43" s="185"/>
      <c r="K43" s="185"/>
      <c r="L43" s="186"/>
      <c r="M43" s="201"/>
      <c r="N43" s="201"/>
      <c r="O43" s="266"/>
      <c r="P43" s="201"/>
    </row>
    <row r="44" spans="1:16" ht="18" customHeight="1">
      <c r="A44" s="61" t="s">
        <v>117</v>
      </c>
      <c r="B44" s="261"/>
      <c r="C44" s="185"/>
      <c r="D44" s="185"/>
      <c r="E44" s="185"/>
      <c r="F44" s="254"/>
      <c r="G44" s="200"/>
      <c r="H44" s="259" t="s">
        <v>118</v>
      </c>
      <c r="I44" s="185"/>
      <c r="J44" s="185"/>
      <c r="K44" s="185"/>
      <c r="L44" s="186"/>
      <c r="M44" s="201"/>
      <c r="N44" s="201"/>
      <c r="O44" s="266"/>
      <c r="P44" s="201"/>
    </row>
    <row r="45" spans="1:20" ht="18" customHeight="1">
      <c r="A45" s="61" t="s">
        <v>119</v>
      </c>
      <c r="B45" s="260">
        <v>105</v>
      </c>
      <c r="C45" s="185"/>
      <c r="D45" s="185"/>
      <c r="E45" s="185"/>
      <c r="F45" s="254"/>
      <c r="G45" s="200">
        <f t="shared" si="11"/>
        <v>-100</v>
      </c>
      <c r="H45" s="259" t="s">
        <v>120</v>
      </c>
      <c r="I45" s="185"/>
      <c r="J45" s="185"/>
      <c r="K45" s="185"/>
      <c r="L45" s="186"/>
      <c r="M45" s="201"/>
      <c r="N45" s="201"/>
      <c r="O45" s="266"/>
      <c r="P45" s="201"/>
      <c r="R45" s="273"/>
      <c r="S45" s="273"/>
      <c r="T45" s="274"/>
    </row>
    <row r="46" spans="1:16" ht="18" customHeight="1">
      <c r="A46" s="61" t="s">
        <v>121</v>
      </c>
      <c r="B46" s="260"/>
      <c r="C46" s="185"/>
      <c r="D46" s="185"/>
      <c r="E46" s="185"/>
      <c r="F46" s="254"/>
      <c r="G46" s="200"/>
      <c r="H46" s="259" t="s">
        <v>100</v>
      </c>
      <c r="I46" s="185"/>
      <c r="J46" s="185"/>
      <c r="K46" s="185"/>
      <c r="L46" s="186"/>
      <c r="M46" s="201"/>
      <c r="N46" s="201"/>
      <c r="O46" s="266"/>
      <c r="P46" s="271"/>
    </row>
    <row r="47" spans="1:16" ht="18" customHeight="1">
      <c r="A47" s="61" t="s">
        <v>122</v>
      </c>
      <c r="B47" s="260">
        <v>10196</v>
      </c>
      <c r="C47" s="185"/>
      <c r="D47" s="185"/>
      <c r="E47" s="185"/>
      <c r="F47" s="254"/>
      <c r="G47" s="200">
        <f t="shared" si="11"/>
        <v>-100</v>
      </c>
      <c r="H47" s="259" t="s">
        <v>123</v>
      </c>
      <c r="I47" s="185"/>
      <c r="J47" s="185"/>
      <c r="K47" s="185"/>
      <c r="L47" s="186"/>
      <c r="M47" s="201"/>
      <c r="N47" s="201"/>
      <c r="O47" s="266"/>
      <c r="P47" s="201"/>
    </row>
    <row r="48" spans="1:16" ht="18" customHeight="1">
      <c r="A48" s="61" t="s">
        <v>124</v>
      </c>
      <c r="B48" s="260"/>
      <c r="C48" s="262">
        <v>4748</v>
      </c>
      <c r="D48" s="185"/>
      <c r="E48" s="185"/>
      <c r="F48" s="254"/>
      <c r="G48" s="200"/>
      <c r="H48" s="259"/>
      <c r="I48" s="185"/>
      <c r="J48" s="185"/>
      <c r="K48" s="185"/>
      <c r="L48" s="186"/>
      <c r="M48" s="201"/>
      <c r="N48" s="201"/>
      <c r="O48" s="266"/>
      <c r="P48" s="201"/>
    </row>
    <row r="49" spans="1:16" ht="18" customHeight="1">
      <c r="A49" s="61" t="s">
        <v>125</v>
      </c>
      <c r="B49" s="260">
        <v>193</v>
      </c>
      <c r="C49" s="185"/>
      <c r="D49" s="185"/>
      <c r="E49" s="185"/>
      <c r="F49" s="254"/>
      <c r="G49" s="200">
        <f t="shared" si="11"/>
        <v>-100</v>
      </c>
      <c r="H49" s="259"/>
      <c r="I49" s="185"/>
      <c r="J49" s="185"/>
      <c r="K49" s="185"/>
      <c r="L49" s="186"/>
      <c r="M49" s="201"/>
      <c r="N49" s="201"/>
      <c r="O49" s="266"/>
      <c r="P49" s="201"/>
    </row>
    <row r="50" spans="1:16" ht="18" customHeight="1">
      <c r="A50" s="61" t="s">
        <v>126</v>
      </c>
      <c r="B50" s="260"/>
      <c r="C50" s="185"/>
      <c r="D50" s="185"/>
      <c r="E50" s="263">
        <v>202</v>
      </c>
      <c r="F50" s="254"/>
      <c r="G50" s="200"/>
      <c r="H50" s="259"/>
      <c r="I50" s="185"/>
      <c r="J50" s="185"/>
      <c r="K50" s="185"/>
      <c r="L50" s="186"/>
      <c r="M50" s="201"/>
      <c r="N50" s="201"/>
      <c r="O50" s="266"/>
      <c r="P50" s="201"/>
    </row>
    <row r="51" spans="1:16" ht="18" customHeight="1">
      <c r="A51" s="61" t="s">
        <v>127</v>
      </c>
      <c r="B51" s="260"/>
      <c r="C51" s="185"/>
      <c r="D51" s="185"/>
      <c r="E51" s="185"/>
      <c r="F51" s="254"/>
      <c r="G51" s="200"/>
      <c r="H51" s="259"/>
      <c r="I51" s="185"/>
      <c r="J51" s="185"/>
      <c r="K51" s="185"/>
      <c r="L51" s="186"/>
      <c r="M51" s="201"/>
      <c r="N51" s="201"/>
      <c r="O51" s="266"/>
      <c r="P51" s="271"/>
    </row>
    <row r="52" spans="1:16" ht="18" customHeight="1">
      <c r="A52" s="61" t="s">
        <v>128</v>
      </c>
      <c r="B52" s="260">
        <v>16188</v>
      </c>
      <c r="C52" s="185">
        <v>16188</v>
      </c>
      <c r="D52" s="185">
        <v>16188</v>
      </c>
      <c r="E52" s="185">
        <v>16204</v>
      </c>
      <c r="F52" s="254">
        <f>100*E52/C52</f>
        <v>100.09883864591055</v>
      </c>
      <c r="G52" s="200">
        <f t="shared" si="11"/>
        <v>0.09883864591055103</v>
      </c>
      <c r="H52" s="259"/>
      <c r="I52" s="185"/>
      <c r="J52" s="185"/>
      <c r="K52" s="185"/>
      <c r="L52" s="186"/>
      <c r="M52" s="201"/>
      <c r="N52" s="201"/>
      <c r="O52" s="266"/>
      <c r="P52" s="201"/>
    </row>
    <row r="53" spans="1:16" ht="18" customHeight="1">
      <c r="A53" s="61" t="s">
        <v>129</v>
      </c>
      <c r="B53" s="260">
        <v>804</v>
      </c>
      <c r="C53" s="185">
        <v>683</v>
      </c>
      <c r="D53" s="185">
        <v>683</v>
      </c>
      <c r="E53" s="263">
        <v>804</v>
      </c>
      <c r="F53" s="254"/>
      <c r="G53" s="200">
        <f t="shared" si="11"/>
        <v>0</v>
      </c>
      <c r="H53" s="259"/>
      <c r="I53" s="185"/>
      <c r="J53" s="185"/>
      <c r="K53" s="185"/>
      <c r="L53" s="186"/>
      <c r="M53" s="201"/>
      <c r="N53" s="201"/>
      <c r="O53" s="266"/>
      <c r="P53" s="201"/>
    </row>
    <row r="54" spans="1:16" ht="18" customHeight="1">
      <c r="A54" s="61" t="s">
        <v>130</v>
      </c>
      <c r="B54" s="260">
        <v>3298</v>
      </c>
      <c r="C54" s="185">
        <v>3255</v>
      </c>
      <c r="D54" s="185">
        <v>3803</v>
      </c>
      <c r="E54" s="185">
        <v>3806</v>
      </c>
      <c r="F54" s="254">
        <f>100*E54/C54</f>
        <v>116.92780337941629</v>
      </c>
      <c r="G54" s="200">
        <f t="shared" si="11"/>
        <v>15.403274711946635</v>
      </c>
      <c r="H54" s="259"/>
      <c r="I54" s="185"/>
      <c r="J54" s="185"/>
      <c r="K54" s="185"/>
      <c r="L54" s="186"/>
      <c r="M54" s="201"/>
      <c r="N54" s="201"/>
      <c r="O54" s="266"/>
      <c r="P54" s="201"/>
    </row>
    <row r="55" spans="1:16" ht="18" customHeight="1">
      <c r="A55" s="61" t="s">
        <v>131</v>
      </c>
      <c r="B55" s="186"/>
      <c r="C55" s="185"/>
      <c r="D55" s="185"/>
      <c r="E55" s="185"/>
      <c r="F55" s="254"/>
      <c r="G55" s="200"/>
      <c r="H55" s="259"/>
      <c r="I55" s="185"/>
      <c r="J55" s="185"/>
      <c r="K55" s="185"/>
      <c r="L55" s="186"/>
      <c r="M55" s="201"/>
      <c r="N55" s="201"/>
      <c r="O55" s="266"/>
      <c r="P55" s="201"/>
    </row>
    <row r="56" spans="1:16" ht="18" customHeight="1">
      <c r="A56" s="61" t="s">
        <v>132</v>
      </c>
      <c r="B56" s="260">
        <v>5142</v>
      </c>
      <c r="C56" s="262">
        <v>3076</v>
      </c>
      <c r="D56" s="185">
        <v>5630</v>
      </c>
      <c r="E56" s="263">
        <v>5723</v>
      </c>
      <c r="F56" s="254"/>
      <c r="G56" s="200">
        <f t="shared" si="11"/>
        <v>11.299105406456631</v>
      </c>
      <c r="H56" s="259"/>
      <c r="I56" s="185"/>
      <c r="J56" s="185"/>
      <c r="K56" s="185"/>
      <c r="L56" s="186"/>
      <c r="M56" s="201"/>
      <c r="N56" s="201"/>
      <c r="O56" s="266"/>
      <c r="P56" s="271"/>
    </row>
    <row r="57" spans="1:16" ht="18" customHeight="1">
      <c r="A57" s="61" t="s">
        <v>133</v>
      </c>
      <c r="B57" s="260">
        <v>21</v>
      </c>
      <c r="C57" s="185"/>
      <c r="D57" s="185">
        <v>10</v>
      </c>
      <c r="E57" s="263">
        <v>17</v>
      </c>
      <c r="F57" s="254"/>
      <c r="G57" s="200">
        <f t="shared" si="11"/>
        <v>-19.047619047619047</v>
      </c>
      <c r="H57" s="259"/>
      <c r="I57" s="185"/>
      <c r="J57" s="185"/>
      <c r="K57" s="185"/>
      <c r="L57" s="186"/>
      <c r="M57" s="201"/>
      <c r="N57" s="201"/>
      <c r="O57" s="266"/>
      <c r="P57" s="271"/>
    </row>
    <row r="58" spans="1:16" ht="18" customHeight="1">
      <c r="A58" s="61" t="s">
        <v>134</v>
      </c>
      <c r="B58" s="260">
        <v>931</v>
      </c>
      <c r="C58" s="185"/>
      <c r="D58" s="185">
        <v>430</v>
      </c>
      <c r="E58" s="263">
        <v>435</v>
      </c>
      <c r="F58" s="254"/>
      <c r="G58" s="200">
        <f t="shared" si="11"/>
        <v>-53.276047261009666</v>
      </c>
      <c r="H58" s="259"/>
      <c r="I58" s="185"/>
      <c r="J58" s="185"/>
      <c r="K58" s="185"/>
      <c r="L58" s="186"/>
      <c r="M58" s="201"/>
      <c r="N58" s="201"/>
      <c r="O58" s="266"/>
      <c r="P58" s="271"/>
    </row>
    <row r="59" spans="1:16" ht="18" customHeight="1">
      <c r="A59" s="61" t="s">
        <v>135</v>
      </c>
      <c r="B59" s="260">
        <v>7207</v>
      </c>
      <c r="C59" s="262">
        <v>5341.39</v>
      </c>
      <c r="D59" s="185">
        <v>11706</v>
      </c>
      <c r="E59" s="263">
        <v>12208</v>
      </c>
      <c r="F59" s="254"/>
      <c r="G59" s="200">
        <f t="shared" si="11"/>
        <v>69.39086998751215</v>
      </c>
      <c r="H59" s="259"/>
      <c r="I59" s="185"/>
      <c r="J59" s="185"/>
      <c r="K59" s="185"/>
      <c r="L59" s="186"/>
      <c r="M59" s="201"/>
      <c r="N59" s="201"/>
      <c r="O59" s="266"/>
      <c r="P59" s="271"/>
    </row>
    <row r="60" spans="1:16" ht="18" customHeight="1">
      <c r="A60" s="61" t="s">
        <v>136</v>
      </c>
      <c r="B60" s="260">
        <v>150</v>
      </c>
      <c r="C60" s="185"/>
      <c r="D60" s="185"/>
      <c r="E60" s="263">
        <v>206</v>
      </c>
      <c r="F60" s="254"/>
      <c r="G60" s="200">
        <f t="shared" si="11"/>
        <v>37.333333333333336</v>
      </c>
      <c r="H60" s="259"/>
      <c r="I60" s="185"/>
      <c r="J60" s="185"/>
      <c r="K60" s="185"/>
      <c r="L60" s="186"/>
      <c r="M60" s="201"/>
      <c r="N60" s="201"/>
      <c r="O60" s="266"/>
      <c r="P60" s="271"/>
    </row>
    <row r="61" spans="1:16" ht="18" customHeight="1">
      <c r="A61" s="61" t="s">
        <v>137</v>
      </c>
      <c r="B61" s="260">
        <v>6816</v>
      </c>
      <c r="C61" s="262">
        <v>5887.8</v>
      </c>
      <c r="D61" s="185">
        <v>18861.8</v>
      </c>
      <c r="E61" s="263">
        <v>19083</v>
      </c>
      <c r="F61" s="254"/>
      <c r="G61" s="200">
        <f t="shared" si="11"/>
        <v>179.97359154929578</v>
      </c>
      <c r="H61" s="259"/>
      <c r="I61" s="185"/>
      <c r="J61" s="185"/>
      <c r="K61" s="185"/>
      <c r="L61" s="186"/>
      <c r="M61" s="201"/>
      <c r="N61" s="201"/>
      <c r="O61" s="266"/>
      <c r="P61" s="271"/>
    </row>
    <row r="62" spans="1:16" ht="18" customHeight="1">
      <c r="A62" s="61" t="s">
        <v>138</v>
      </c>
      <c r="B62" s="260">
        <v>24890</v>
      </c>
      <c r="C62" s="262">
        <v>17233.23</v>
      </c>
      <c r="D62" s="185">
        <v>19583.23</v>
      </c>
      <c r="E62" s="263">
        <v>19698</v>
      </c>
      <c r="F62" s="254"/>
      <c r="G62" s="200">
        <f t="shared" si="11"/>
        <v>-20.85978304539976</v>
      </c>
      <c r="H62" s="259"/>
      <c r="I62" s="185"/>
      <c r="J62" s="185"/>
      <c r="K62" s="185"/>
      <c r="L62" s="186"/>
      <c r="M62" s="201"/>
      <c r="N62" s="201"/>
      <c r="O62" s="266"/>
      <c r="P62" s="271"/>
    </row>
    <row r="63" spans="1:16" ht="18" customHeight="1">
      <c r="A63" s="61" t="s">
        <v>139</v>
      </c>
      <c r="B63" s="260">
        <v>98</v>
      </c>
      <c r="C63" s="185"/>
      <c r="D63" s="185"/>
      <c r="E63" s="263"/>
      <c r="F63" s="254"/>
      <c r="G63" s="200">
        <f t="shared" si="11"/>
        <v>-100</v>
      </c>
      <c r="H63" s="259"/>
      <c r="I63" s="185"/>
      <c r="J63" s="185"/>
      <c r="K63" s="185"/>
      <c r="L63" s="186"/>
      <c r="M63" s="201"/>
      <c r="N63" s="201"/>
      <c r="O63" s="266"/>
      <c r="P63" s="271"/>
    </row>
    <row r="64" spans="1:16" ht="18" customHeight="1">
      <c r="A64" s="61" t="s">
        <v>140</v>
      </c>
      <c r="B64" s="260">
        <v>4765</v>
      </c>
      <c r="C64" s="262">
        <v>9527</v>
      </c>
      <c r="D64" s="185">
        <v>9538</v>
      </c>
      <c r="E64" s="263">
        <v>9642</v>
      </c>
      <c r="F64" s="254"/>
      <c r="G64" s="200">
        <f t="shared" si="11"/>
        <v>102.3504721930745</v>
      </c>
      <c r="H64" s="259"/>
      <c r="I64" s="185"/>
      <c r="J64" s="185"/>
      <c r="K64" s="185"/>
      <c r="L64" s="186"/>
      <c r="M64" s="201"/>
      <c r="N64" s="201"/>
      <c r="O64" s="266"/>
      <c r="P64" s="271"/>
    </row>
    <row r="65" spans="1:16" ht="18" customHeight="1">
      <c r="A65" s="61" t="s">
        <v>141</v>
      </c>
      <c r="B65" s="260">
        <v>717</v>
      </c>
      <c r="C65" s="185"/>
      <c r="D65" s="185"/>
      <c r="E65" s="263">
        <v>195</v>
      </c>
      <c r="F65" s="254"/>
      <c r="G65" s="200">
        <f t="shared" si="11"/>
        <v>-72.80334728033473</v>
      </c>
      <c r="H65" s="259"/>
      <c r="I65" s="185"/>
      <c r="J65" s="185"/>
      <c r="K65" s="185"/>
      <c r="L65" s="186"/>
      <c r="M65" s="201"/>
      <c r="N65" s="201"/>
      <c r="O65" s="266"/>
      <c r="P65" s="271"/>
    </row>
    <row r="66" spans="1:16" ht="18" customHeight="1">
      <c r="A66" s="61" t="s">
        <v>142</v>
      </c>
      <c r="B66" s="260">
        <v>5976</v>
      </c>
      <c r="C66" s="262">
        <v>2006.41</v>
      </c>
      <c r="D66" s="185">
        <v>1187</v>
      </c>
      <c r="E66" s="263">
        <v>1244</v>
      </c>
      <c r="F66" s="254"/>
      <c r="G66" s="200">
        <f t="shared" si="11"/>
        <v>-79.18340026773761</v>
      </c>
      <c r="H66" s="259"/>
      <c r="I66" s="185"/>
      <c r="J66" s="185"/>
      <c r="K66" s="185"/>
      <c r="L66" s="186"/>
      <c r="M66" s="201"/>
      <c r="N66" s="201"/>
      <c r="O66" s="266"/>
      <c r="P66" s="271"/>
    </row>
    <row r="67" spans="1:16" ht="18" customHeight="1">
      <c r="A67" s="61" t="s">
        <v>143</v>
      </c>
      <c r="B67" s="260"/>
      <c r="C67" s="185"/>
      <c r="D67" s="185"/>
      <c r="E67" s="263">
        <v>81</v>
      </c>
      <c r="F67" s="254"/>
      <c r="G67" s="200"/>
      <c r="H67" s="259"/>
      <c r="I67" s="185"/>
      <c r="J67" s="185"/>
      <c r="K67" s="185"/>
      <c r="L67" s="186"/>
      <c r="M67" s="201"/>
      <c r="N67" s="201"/>
      <c r="O67" s="266"/>
      <c r="P67" s="271"/>
    </row>
    <row r="68" spans="1:16" ht="18" customHeight="1">
      <c r="A68" s="61" t="s">
        <v>144</v>
      </c>
      <c r="B68" s="260">
        <v>2618</v>
      </c>
      <c r="C68" s="262">
        <v>47</v>
      </c>
      <c r="D68" s="185">
        <v>1126</v>
      </c>
      <c r="E68" s="185">
        <v>4484</v>
      </c>
      <c r="F68" s="254">
        <f>100*E68/C68</f>
        <v>9540.425531914894</v>
      </c>
      <c r="G68" s="200">
        <f t="shared" si="11"/>
        <v>71.27578304048892</v>
      </c>
      <c r="H68" s="259"/>
      <c r="I68" s="185"/>
      <c r="J68" s="185"/>
      <c r="K68" s="185"/>
      <c r="L68" s="186"/>
      <c r="M68" s="201"/>
      <c r="N68" s="201"/>
      <c r="O68" s="266"/>
      <c r="P68" s="201"/>
    </row>
    <row r="69" spans="1:16" ht="18" customHeight="1">
      <c r="A69" s="61" t="s">
        <v>145</v>
      </c>
      <c r="B69" s="260">
        <v>53496</v>
      </c>
      <c r="C69" s="185">
        <v>18162.17</v>
      </c>
      <c r="D69" s="263">
        <v>66759.49</v>
      </c>
      <c r="E69" s="185">
        <v>66929</v>
      </c>
      <c r="F69" s="254">
        <f>100*E69/C69</f>
        <v>368.50772787612937</v>
      </c>
      <c r="G69" s="200">
        <f t="shared" si="11"/>
        <v>25.110288619709884</v>
      </c>
      <c r="H69" s="259"/>
      <c r="I69" s="185"/>
      <c r="J69" s="185"/>
      <c r="K69" s="185"/>
      <c r="L69" s="186"/>
      <c r="M69" s="201"/>
      <c r="N69" s="201"/>
      <c r="O69" s="266"/>
      <c r="P69" s="201"/>
    </row>
    <row r="70" spans="1:16" ht="18" customHeight="1">
      <c r="A70" s="275" t="s">
        <v>146</v>
      </c>
      <c r="B70" s="186">
        <v>10718</v>
      </c>
      <c r="C70" s="185"/>
      <c r="D70" s="185">
        <v>6310</v>
      </c>
      <c r="E70" s="185">
        <v>6310</v>
      </c>
      <c r="F70" s="254"/>
      <c r="G70" s="200">
        <f t="shared" si="11"/>
        <v>-41.12707594700504</v>
      </c>
      <c r="H70" s="259"/>
      <c r="I70" s="185"/>
      <c r="J70" s="185"/>
      <c r="K70" s="185"/>
      <c r="L70" s="186"/>
      <c r="M70" s="201"/>
      <c r="N70" s="201"/>
      <c r="O70" s="266"/>
      <c r="P70" s="271"/>
    </row>
    <row r="71" spans="1:16" ht="18" customHeight="1">
      <c r="A71" s="61" t="s">
        <v>147</v>
      </c>
      <c r="B71" s="186"/>
      <c r="C71" s="185"/>
      <c r="D71" s="185"/>
      <c r="E71" s="185"/>
      <c r="F71" s="254"/>
      <c r="G71" s="200"/>
      <c r="H71" s="259" t="s">
        <v>148</v>
      </c>
      <c r="I71" s="185">
        <v>3000</v>
      </c>
      <c r="J71" s="185"/>
      <c r="K71" s="185">
        <v>7011</v>
      </c>
      <c r="L71" s="186">
        <v>7011</v>
      </c>
      <c r="M71" s="201"/>
      <c r="N71" s="201">
        <f>100*L71/K71</f>
        <v>100</v>
      </c>
      <c r="O71" s="266">
        <f>L71-I71</f>
        <v>4011</v>
      </c>
      <c r="P71" s="201">
        <f>100*(L71-I71)/I71</f>
        <v>133.7</v>
      </c>
    </row>
    <row r="72" spans="1:16" ht="18" customHeight="1">
      <c r="A72" s="61" t="s">
        <v>149</v>
      </c>
      <c r="B72" s="186"/>
      <c r="C72" s="185"/>
      <c r="D72" s="185"/>
      <c r="E72" s="185"/>
      <c r="F72" s="254"/>
      <c r="G72" s="200"/>
      <c r="H72" s="259" t="s">
        <v>150</v>
      </c>
      <c r="I72" s="185"/>
      <c r="J72" s="185"/>
      <c r="K72" s="185"/>
      <c r="L72" s="186"/>
      <c r="M72" s="201"/>
      <c r="N72" s="201"/>
      <c r="O72" s="266"/>
      <c r="P72" s="201"/>
    </row>
    <row r="73" spans="1:16" ht="18" customHeight="1">
      <c r="A73" s="61" t="s">
        <v>151</v>
      </c>
      <c r="B73" s="186"/>
      <c r="C73" s="185"/>
      <c r="D73" s="185"/>
      <c r="E73" s="185"/>
      <c r="F73" s="254"/>
      <c r="G73" s="200"/>
      <c r="H73" s="259" t="s">
        <v>152</v>
      </c>
      <c r="I73" s="185"/>
      <c r="J73" s="185"/>
      <c r="K73" s="185"/>
      <c r="L73" s="186"/>
      <c r="M73" s="201"/>
      <c r="N73" s="201"/>
      <c r="O73" s="266"/>
      <c r="P73" s="201"/>
    </row>
    <row r="74" spans="1:16" ht="18" customHeight="1">
      <c r="A74" s="61" t="s">
        <v>153</v>
      </c>
      <c r="B74" s="186"/>
      <c r="C74" s="185"/>
      <c r="D74" s="185"/>
      <c r="E74" s="185"/>
      <c r="F74" s="254"/>
      <c r="G74" s="200"/>
      <c r="H74" s="259" t="s">
        <v>154</v>
      </c>
      <c r="I74" s="185">
        <v>7120</v>
      </c>
      <c r="J74" s="185"/>
      <c r="K74" s="185"/>
      <c r="L74" s="186">
        <v>506</v>
      </c>
      <c r="M74" s="201"/>
      <c r="N74" s="201"/>
      <c r="O74" s="266">
        <f>L74-I74</f>
        <v>-6614</v>
      </c>
      <c r="P74" s="201">
        <f>100*(L74-I74)/I74</f>
        <v>-92.8932584269663</v>
      </c>
    </row>
    <row r="75" spans="1:16" ht="18" customHeight="1">
      <c r="A75" s="61" t="s">
        <v>155</v>
      </c>
      <c r="B75" s="186"/>
      <c r="C75" s="185"/>
      <c r="D75" s="185"/>
      <c r="E75" s="185"/>
      <c r="F75" s="254"/>
      <c r="G75" s="200"/>
      <c r="H75" s="259" t="s">
        <v>156</v>
      </c>
      <c r="I75" s="185"/>
      <c r="J75" s="185"/>
      <c r="K75" s="185"/>
      <c r="L75" s="186"/>
      <c r="M75" s="201"/>
      <c r="N75" s="201"/>
      <c r="O75" s="266"/>
      <c r="P75" s="271"/>
    </row>
    <row r="76" spans="1:16" ht="18" customHeight="1">
      <c r="A76" s="61" t="s">
        <v>157</v>
      </c>
      <c r="B76" s="186">
        <v>146</v>
      </c>
      <c r="C76" s="185"/>
      <c r="D76" s="185">
        <v>471</v>
      </c>
      <c r="E76" s="185">
        <v>471</v>
      </c>
      <c r="F76" s="254"/>
      <c r="G76" s="200">
        <f t="shared" si="11"/>
        <v>222.6027397260274</v>
      </c>
      <c r="H76" s="259" t="s">
        <v>158</v>
      </c>
      <c r="I76" s="185">
        <v>471</v>
      </c>
      <c r="J76" s="185"/>
      <c r="K76" s="185"/>
      <c r="L76" s="186">
        <v>2014</v>
      </c>
      <c r="M76" s="201"/>
      <c r="N76" s="201"/>
      <c r="O76" s="266">
        <f>L76-I76</f>
        <v>1543</v>
      </c>
      <c r="P76" s="201">
        <f>100*(L76-I76)/I76</f>
        <v>327.60084925690023</v>
      </c>
    </row>
    <row r="77" spans="1:16" ht="18" customHeight="1">
      <c r="A77" s="61" t="s">
        <v>159</v>
      </c>
      <c r="B77" s="186">
        <v>10963</v>
      </c>
      <c r="C77" s="185">
        <v>7313</v>
      </c>
      <c r="D77" s="185">
        <v>7120</v>
      </c>
      <c r="E77" s="185">
        <v>7120</v>
      </c>
      <c r="F77" s="254">
        <f>100*E77/C77</f>
        <v>97.36086421441269</v>
      </c>
      <c r="G77" s="200">
        <f t="shared" si="11"/>
        <v>-35.05427346529235</v>
      </c>
      <c r="H77" s="259" t="s">
        <v>160</v>
      </c>
      <c r="I77" s="185">
        <v>471</v>
      </c>
      <c r="J77" s="185"/>
      <c r="K77" s="185"/>
      <c r="L77" s="186">
        <v>2014</v>
      </c>
      <c r="M77" s="201"/>
      <c r="N77" s="201"/>
      <c r="O77" s="266">
        <f>L77-I77</f>
        <v>1543</v>
      </c>
      <c r="P77" s="201">
        <f>100*(L77-I77)/I77</f>
        <v>327.60084925690023</v>
      </c>
    </row>
    <row r="78" spans="1:16" ht="18" customHeight="1">
      <c r="A78" s="61" t="s">
        <v>161</v>
      </c>
      <c r="B78" s="186">
        <v>15000</v>
      </c>
      <c r="C78" s="185">
        <v>16500</v>
      </c>
      <c r="D78" s="185">
        <v>16500</v>
      </c>
      <c r="E78" s="185"/>
      <c r="F78" s="254">
        <f>100*E78/C78</f>
        <v>0</v>
      </c>
      <c r="G78" s="200">
        <f t="shared" si="11"/>
        <v>-100</v>
      </c>
      <c r="H78" s="259" t="s">
        <v>162</v>
      </c>
      <c r="I78" s="185"/>
      <c r="J78" s="185"/>
      <c r="K78" s="185"/>
      <c r="L78" s="186"/>
      <c r="M78" s="201"/>
      <c r="N78" s="201"/>
      <c r="O78" s="266"/>
      <c r="P78" s="201"/>
    </row>
    <row r="79" spans="1:16" s="111" customFormat="1" ht="18" customHeight="1">
      <c r="A79" s="32" t="s">
        <v>163</v>
      </c>
      <c r="B79" s="188">
        <f>SUM(B28,B30,B70,B71,B76,B77,B78)</f>
        <v>367384</v>
      </c>
      <c r="C79" s="188">
        <f>SUM(C28,C30,C70,C71,C76,C77,C78)</f>
        <v>294424</v>
      </c>
      <c r="D79" s="188">
        <f>SUM(D28,D30,D70,D71,D76,D77,D78)</f>
        <v>397041.3</v>
      </c>
      <c r="E79" s="188">
        <f>E28+E29</f>
        <v>391119</v>
      </c>
      <c r="F79" s="257">
        <f>100*E79/C79</f>
        <v>132.84209167730893</v>
      </c>
      <c r="G79" s="196">
        <f t="shared" si="11"/>
        <v>6.460542647475122</v>
      </c>
      <c r="H79" s="276" t="s">
        <v>164</v>
      </c>
      <c r="I79" s="181">
        <f>I28+I29</f>
        <v>367384</v>
      </c>
      <c r="J79" s="181">
        <f>J28+J29</f>
        <v>294424.4342</v>
      </c>
      <c r="K79" s="181">
        <f>K28+K29</f>
        <v>397041.0497979999</v>
      </c>
      <c r="L79" s="181">
        <f>L28+L29</f>
        <v>391119</v>
      </c>
      <c r="M79" s="197">
        <f>100*L79/J79</f>
        <v>132.84189576953256</v>
      </c>
      <c r="N79" s="197">
        <f>100*L79/K79</f>
        <v>98.50845402483878</v>
      </c>
      <c r="O79" s="272">
        <f>L79-I79</f>
        <v>23735</v>
      </c>
      <c r="P79" s="197">
        <f>100*(L79-I79)/I79</f>
        <v>6.460542647475122</v>
      </c>
    </row>
    <row r="80" spans="1:16" s="111" customFormat="1" ht="18" customHeight="1">
      <c r="A80" s="32" t="s">
        <v>165</v>
      </c>
      <c r="B80" s="188">
        <f>B79-B76</f>
        <v>367238</v>
      </c>
      <c r="C80" s="188">
        <f>C79-C76</f>
        <v>294424</v>
      </c>
      <c r="D80" s="188">
        <f>D79-D76</f>
        <v>396570.3</v>
      </c>
      <c r="E80" s="188">
        <f>E79-E76</f>
        <v>390648</v>
      </c>
      <c r="F80" s="257">
        <f>100*E80/C80</f>
        <v>132.6821183055729</v>
      </c>
      <c r="G80" s="196">
        <f t="shared" si="11"/>
        <v>6.374612649017803</v>
      </c>
      <c r="H80" s="258" t="s">
        <v>166</v>
      </c>
      <c r="I80" s="188">
        <f>I79-I76</f>
        <v>366913</v>
      </c>
      <c r="J80" s="188">
        <f>J79-J76</f>
        <v>294424.4342</v>
      </c>
      <c r="K80" s="188">
        <f>K79-K76</f>
        <v>397041.0497979999</v>
      </c>
      <c r="L80" s="181">
        <f>L79-L76</f>
        <v>389105</v>
      </c>
      <c r="M80" s="197">
        <f>100*L80/J80</f>
        <v>132.15784928219793</v>
      </c>
      <c r="N80" s="197">
        <f>100*L80/K80</f>
        <v>98.00120168883356</v>
      </c>
      <c r="O80" s="272">
        <f>L80-I80</f>
        <v>22192</v>
      </c>
      <c r="P80" s="197">
        <f>100*(L80-I80)/I80</f>
        <v>6.0483002782676</v>
      </c>
    </row>
    <row r="81" spans="2:12" ht="15.75" customHeight="1">
      <c r="B81" s="247">
        <f>B79-B76</f>
        <v>367238</v>
      </c>
      <c r="C81" s="247">
        <f>C79-C76</f>
        <v>294424</v>
      </c>
      <c r="D81" s="247">
        <f>D79-D76</f>
        <v>396570.3</v>
      </c>
      <c r="E81" s="247">
        <f>E79-E76</f>
        <v>390648</v>
      </c>
      <c r="I81" s="248">
        <f>I79-I77</f>
        <v>366913</v>
      </c>
      <c r="J81" s="248">
        <f>J79-J77</f>
        <v>294424.4342</v>
      </c>
      <c r="K81" s="248">
        <f>K79-K77</f>
        <v>397041.0497979999</v>
      </c>
      <c r="L81" s="248">
        <f>L79-L77</f>
        <v>389105</v>
      </c>
    </row>
  </sheetData>
  <sheetProtection/>
  <mergeCells count="1">
    <mergeCell ref="A1:P1"/>
  </mergeCells>
  <printOptions/>
  <pageMargins left="0.6299212598425197" right="0.5905511811023623" top="0.9842519685039371" bottom="0.9842519685039371" header="0.5118110236220472" footer="0.5118110236220472"/>
  <pageSetup firstPageNumber="22" useFirstPageNumber="1" horizontalDpi="600" verticalDpi="600" orientation="landscape" paperSize="9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4" sqref="G4:G7"/>
    </sheetView>
  </sheetViews>
  <sheetFormatPr defaultColWidth="9.00390625" defaultRowHeight="13.5"/>
  <cols>
    <col min="1" max="1" width="36.875" style="39" customWidth="1"/>
    <col min="2" max="2" width="10.25390625" style="39" customWidth="1"/>
    <col min="3" max="4" width="12.375" style="40" customWidth="1"/>
    <col min="5" max="5" width="12.375" style="39" customWidth="1"/>
    <col min="6" max="7" width="9.00390625" style="39" customWidth="1"/>
    <col min="8" max="8" width="12.00390625" style="39" bestFit="1" customWidth="1"/>
    <col min="9" max="16384" width="9.00390625" style="39" customWidth="1"/>
  </cols>
  <sheetData>
    <row r="1" spans="1:8" ht="36" customHeight="1">
      <c r="A1" s="41" t="s">
        <v>1000</v>
      </c>
      <c r="B1" s="41"/>
      <c r="C1" s="8"/>
      <c r="D1" s="8"/>
      <c r="E1" s="41"/>
      <c r="F1" s="41"/>
      <c r="G1" s="41"/>
      <c r="H1" s="41"/>
    </row>
    <row r="2" spans="1:8" ht="13.5">
      <c r="A2" s="42"/>
      <c r="B2" s="42"/>
      <c r="C2" s="43"/>
      <c r="D2" s="43"/>
      <c r="F2" s="42"/>
      <c r="G2" s="42"/>
      <c r="H2" s="42" t="s">
        <v>27</v>
      </c>
    </row>
    <row r="3" spans="1:8" s="36" customFormat="1" ht="29.25" customHeight="1">
      <c r="A3" s="44" t="s">
        <v>711</v>
      </c>
      <c r="B3" s="44" t="s">
        <v>712</v>
      </c>
      <c r="C3" s="45" t="s">
        <v>713</v>
      </c>
      <c r="D3" s="45" t="s">
        <v>987</v>
      </c>
      <c r="E3" s="44" t="s">
        <v>714</v>
      </c>
      <c r="F3" s="44" t="s">
        <v>33</v>
      </c>
      <c r="G3" s="44" t="s">
        <v>988</v>
      </c>
      <c r="H3" s="44" t="s">
        <v>798</v>
      </c>
    </row>
    <row r="4" spans="1:8" s="37" customFormat="1" ht="21" customHeight="1">
      <c r="A4" s="46" t="s">
        <v>997</v>
      </c>
      <c r="B4" s="47"/>
      <c r="C4" s="48"/>
      <c r="D4" s="48"/>
      <c r="E4" s="47"/>
      <c r="F4" s="49"/>
      <c r="G4" s="49"/>
      <c r="H4" s="49"/>
    </row>
    <row r="5" spans="1:8" s="37" customFormat="1" ht="21" customHeight="1">
      <c r="A5" s="46" t="s">
        <v>845</v>
      </c>
      <c r="B5" s="47"/>
      <c r="C5" s="48"/>
      <c r="D5" s="48"/>
      <c r="E5" s="47"/>
      <c r="F5" s="49"/>
      <c r="G5" s="49"/>
      <c r="H5" s="49"/>
    </row>
    <row r="6" spans="1:8" s="37" customFormat="1" ht="21" customHeight="1">
      <c r="A6" s="46" t="s">
        <v>847</v>
      </c>
      <c r="B6" s="50">
        <v>329</v>
      </c>
      <c r="C6" s="51"/>
      <c r="D6" s="51"/>
      <c r="E6" s="50"/>
      <c r="F6" s="49"/>
      <c r="G6" s="52"/>
      <c r="H6" s="52">
        <f>100*(E6-B6)/B6</f>
        <v>-100</v>
      </c>
    </row>
    <row r="7" spans="1:8" s="38" customFormat="1" ht="21" customHeight="1">
      <c r="A7" s="53" t="s">
        <v>1001</v>
      </c>
      <c r="B7" s="54">
        <f>SUM(B4:B6)</f>
        <v>329</v>
      </c>
      <c r="C7" s="55"/>
      <c r="D7" s="55"/>
      <c r="E7" s="54">
        <f>SUM(E4:E6)</f>
        <v>0</v>
      </c>
      <c r="F7" s="52"/>
      <c r="G7" s="52"/>
      <c r="H7" s="52">
        <f>100*(E7-B7)/B7</f>
        <v>-100</v>
      </c>
    </row>
    <row r="8" ht="13.5">
      <c r="H8" s="56"/>
    </row>
  </sheetData>
  <sheetProtection/>
  <mergeCells count="1">
    <mergeCell ref="A1:H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9" sqref="D19"/>
    </sheetView>
  </sheetViews>
  <sheetFormatPr defaultColWidth="9.00390625" defaultRowHeight="13.5"/>
  <cols>
    <col min="1" max="1" width="41.00390625" style="7" customWidth="1"/>
    <col min="2" max="2" width="12.875" style="7" customWidth="1"/>
    <col min="3" max="4" width="12.75390625" style="5" customWidth="1"/>
    <col min="5" max="6" width="13.00390625" style="5" customWidth="1"/>
    <col min="7" max="7" width="11.25390625" style="5" customWidth="1"/>
    <col min="8" max="8" width="9.00390625" style="6" customWidth="1"/>
    <col min="9" max="16384" width="9.00390625" style="7" customWidth="1"/>
  </cols>
  <sheetData>
    <row r="1" spans="1:7" ht="25.5">
      <c r="A1" s="8" t="s">
        <v>1002</v>
      </c>
      <c r="B1" s="8"/>
      <c r="C1" s="8"/>
      <c r="D1" s="8"/>
      <c r="E1" s="8"/>
      <c r="F1" s="8"/>
      <c r="G1" s="8"/>
    </row>
    <row r="2" ht="18" customHeight="1">
      <c r="G2" s="5" t="s">
        <v>27</v>
      </c>
    </row>
    <row r="3" spans="1:8" s="1" customFormat="1" ht="27.75" customHeight="1">
      <c r="A3" s="10" t="s">
        <v>1003</v>
      </c>
      <c r="B3" s="10" t="s">
        <v>756</v>
      </c>
      <c r="C3" s="11" t="s">
        <v>1004</v>
      </c>
      <c r="D3" s="9" t="s">
        <v>1005</v>
      </c>
      <c r="E3" s="11" t="s">
        <v>203</v>
      </c>
      <c r="F3" s="9" t="s">
        <v>33</v>
      </c>
      <c r="G3" s="12" t="s">
        <v>798</v>
      </c>
      <c r="H3" s="13"/>
    </row>
    <row r="4" spans="1:8" s="2" customFormat="1" ht="13.5">
      <c r="A4" s="15"/>
      <c r="B4" s="15"/>
      <c r="C4" s="11"/>
      <c r="D4" s="14"/>
      <c r="E4" s="11"/>
      <c r="F4" s="14"/>
      <c r="G4" s="12"/>
      <c r="H4" s="16"/>
    </row>
    <row r="5" spans="1:8" s="3" customFormat="1" ht="26.25" customHeight="1">
      <c r="A5" s="30" t="s">
        <v>1006</v>
      </c>
      <c r="B5" s="18">
        <f>SUM(B6:B10)</f>
        <v>10661</v>
      </c>
      <c r="C5" s="18">
        <f>SUM(C6:C11)</f>
        <v>10521</v>
      </c>
      <c r="D5" s="18">
        <f>SUM(D6:D11)</f>
        <v>10521</v>
      </c>
      <c r="E5" s="18">
        <f>SUM(E6:E11)</f>
        <v>11837</v>
      </c>
      <c r="F5" s="31">
        <f>100*E5/C5</f>
        <v>112.50831669993346</v>
      </c>
      <c r="G5" s="31">
        <f>(E5-B5)/B5*100</f>
        <v>11.03086014445174</v>
      </c>
      <c r="H5" s="20"/>
    </row>
    <row r="6" spans="1:8" s="3" customFormat="1" ht="26.25" customHeight="1">
      <c r="A6" s="30" t="s">
        <v>1007</v>
      </c>
      <c r="B6" s="18">
        <v>2301</v>
      </c>
      <c r="C6" s="18">
        <v>2355</v>
      </c>
      <c r="D6" s="18">
        <v>2355</v>
      </c>
      <c r="E6" s="18">
        <v>2319</v>
      </c>
      <c r="F6" s="31">
        <f aca="true" t="shared" si="0" ref="F6:F19">100*E6/C6</f>
        <v>98.47133757961784</v>
      </c>
      <c r="G6" s="31">
        <f aca="true" t="shared" si="1" ref="G6:G19">(E6-B6)/B6*100</f>
        <v>0.7822685788787485</v>
      </c>
      <c r="H6" s="20"/>
    </row>
    <row r="7" spans="1:8" s="3" customFormat="1" ht="26.25" customHeight="1">
      <c r="A7" s="30" t="s">
        <v>1008</v>
      </c>
      <c r="B7" s="18">
        <v>93</v>
      </c>
      <c r="C7" s="18">
        <v>82</v>
      </c>
      <c r="D7" s="18">
        <v>82</v>
      </c>
      <c r="E7" s="18">
        <v>127</v>
      </c>
      <c r="F7" s="31">
        <f t="shared" si="0"/>
        <v>154.8780487804878</v>
      </c>
      <c r="G7" s="31">
        <f t="shared" si="1"/>
        <v>36.55913978494624</v>
      </c>
      <c r="H7" s="20"/>
    </row>
    <row r="8" spans="1:8" s="3" customFormat="1" ht="26.25" customHeight="1">
      <c r="A8" s="30" t="s">
        <v>1009</v>
      </c>
      <c r="B8" s="18">
        <v>6858</v>
      </c>
      <c r="C8" s="18">
        <v>7630</v>
      </c>
      <c r="D8" s="18">
        <v>7630</v>
      </c>
      <c r="E8" s="18">
        <v>7779</v>
      </c>
      <c r="F8" s="31">
        <f t="shared" si="0"/>
        <v>101.95281782437746</v>
      </c>
      <c r="G8" s="31">
        <f t="shared" si="1"/>
        <v>13.429571303587052</v>
      </c>
      <c r="H8" s="20"/>
    </row>
    <row r="9" spans="1:8" s="3" customFormat="1" ht="26.25" customHeight="1">
      <c r="A9" s="30" t="s">
        <v>1010</v>
      </c>
      <c r="B9" s="18">
        <v>1405</v>
      </c>
      <c r="C9" s="18">
        <v>453</v>
      </c>
      <c r="D9" s="18">
        <v>453</v>
      </c>
      <c r="E9" s="18">
        <v>1599</v>
      </c>
      <c r="F9" s="31"/>
      <c r="G9" s="31">
        <f t="shared" si="1"/>
        <v>13.807829181494663</v>
      </c>
      <c r="H9" s="20"/>
    </row>
    <row r="10" spans="1:8" s="3" customFormat="1" ht="26.25" customHeight="1">
      <c r="A10" s="30" t="s">
        <v>1011</v>
      </c>
      <c r="B10" s="18">
        <v>4</v>
      </c>
      <c r="C10" s="18">
        <v>1</v>
      </c>
      <c r="D10" s="18">
        <v>1</v>
      </c>
      <c r="E10" s="18">
        <v>5</v>
      </c>
      <c r="F10" s="31">
        <f t="shared" si="0"/>
        <v>500</v>
      </c>
      <c r="G10" s="31">
        <f t="shared" si="1"/>
        <v>25</v>
      </c>
      <c r="H10" s="20"/>
    </row>
    <row r="11" spans="1:8" s="3" customFormat="1" ht="26.25" customHeight="1">
      <c r="A11" s="30" t="s">
        <v>1012</v>
      </c>
      <c r="B11" s="18"/>
      <c r="C11" s="18"/>
      <c r="D11" s="18"/>
      <c r="E11" s="18">
        <v>8</v>
      </c>
      <c r="F11" s="31"/>
      <c r="G11" s="31"/>
      <c r="H11" s="20"/>
    </row>
    <row r="12" spans="1:8" s="3" customFormat="1" ht="26.25" customHeight="1">
      <c r="A12" s="30" t="s">
        <v>1013</v>
      </c>
      <c r="B12" s="18">
        <f>SUM(B13:B16)</f>
        <v>25450</v>
      </c>
      <c r="C12" s="18">
        <f>SUM(C13:C16)</f>
        <v>26513</v>
      </c>
      <c r="D12" s="18">
        <f>SUM(D13:D16)</f>
        <v>23980</v>
      </c>
      <c r="E12" s="18">
        <f>SUM(E13:E16)</f>
        <v>25776</v>
      </c>
      <c r="F12" s="31">
        <f t="shared" si="0"/>
        <v>97.22023158450571</v>
      </c>
      <c r="G12" s="31">
        <f t="shared" si="1"/>
        <v>1.2809430255402752</v>
      </c>
      <c r="H12" s="20"/>
    </row>
    <row r="13" spans="1:8" s="3" customFormat="1" ht="26.25" customHeight="1">
      <c r="A13" s="30" t="s">
        <v>1007</v>
      </c>
      <c r="B13" s="18">
        <v>16727</v>
      </c>
      <c r="C13" s="18">
        <v>15736</v>
      </c>
      <c r="D13" s="18">
        <v>15736</v>
      </c>
      <c r="E13" s="18">
        <v>17534</v>
      </c>
      <c r="F13" s="31">
        <f t="shared" si="0"/>
        <v>111.42602948652771</v>
      </c>
      <c r="G13" s="31">
        <f t="shared" si="1"/>
        <v>4.824535182638847</v>
      </c>
      <c r="H13" s="20"/>
    </row>
    <row r="14" spans="1:8" s="3" customFormat="1" ht="26.25" customHeight="1">
      <c r="A14" s="30" t="s">
        <v>1008</v>
      </c>
      <c r="B14" s="18">
        <v>98</v>
      </c>
      <c r="C14" s="18">
        <v>94</v>
      </c>
      <c r="D14" s="18">
        <v>71</v>
      </c>
      <c r="E14" s="18">
        <v>84</v>
      </c>
      <c r="F14" s="31">
        <f t="shared" si="0"/>
        <v>89.36170212765957</v>
      </c>
      <c r="G14" s="31">
        <f t="shared" si="1"/>
        <v>-14.285714285714285</v>
      </c>
      <c r="H14" s="20"/>
    </row>
    <row r="15" spans="1:8" s="3" customFormat="1" ht="26.25" customHeight="1">
      <c r="A15" s="30" t="s">
        <v>1009</v>
      </c>
      <c r="B15" s="18">
        <v>8415</v>
      </c>
      <c r="C15" s="18">
        <v>10546</v>
      </c>
      <c r="D15" s="18">
        <v>7923</v>
      </c>
      <c r="E15" s="18">
        <v>7923</v>
      </c>
      <c r="F15" s="31">
        <f t="shared" si="0"/>
        <v>75.12801062014034</v>
      </c>
      <c r="G15" s="31">
        <f t="shared" si="1"/>
        <v>-5.846702317290553</v>
      </c>
      <c r="H15" s="20"/>
    </row>
    <row r="16" spans="1:8" s="3" customFormat="1" ht="26.25" customHeight="1">
      <c r="A16" s="30" t="s">
        <v>1014</v>
      </c>
      <c r="B16" s="18">
        <v>210</v>
      </c>
      <c r="C16" s="18">
        <v>137</v>
      </c>
      <c r="D16" s="18">
        <v>250</v>
      </c>
      <c r="E16" s="18">
        <v>235</v>
      </c>
      <c r="F16" s="31">
        <f t="shared" si="0"/>
        <v>171.53284671532847</v>
      </c>
      <c r="G16" s="31"/>
      <c r="H16" s="20"/>
    </row>
    <row r="17" spans="1:8" s="4" customFormat="1" ht="26.25" customHeight="1">
      <c r="A17" s="32" t="s">
        <v>836</v>
      </c>
      <c r="B17" s="24">
        <f>B12+B5</f>
        <v>36111</v>
      </c>
      <c r="C17" s="24">
        <f>C12+C5</f>
        <v>37034</v>
      </c>
      <c r="D17" s="24">
        <f>D12+D5</f>
        <v>34501</v>
      </c>
      <c r="E17" s="24">
        <f>E12+E5</f>
        <v>37613</v>
      </c>
      <c r="F17" s="33">
        <f t="shared" si="0"/>
        <v>101.56342820111249</v>
      </c>
      <c r="G17" s="33">
        <f t="shared" si="1"/>
        <v>4.159397413530503</v>
      </c>
      <c r="H17" s="27"/>
    </row>
    <row r="18" spans="1:8" s="3" customFormat="1" ht="26.25" customHeight="1">
      <c r="A18" s="34" t="s">
        <v>197</v>
      </c>
      <c r="B18" s="29">
        <v>23097</v>
      </c>
      <c r="C18" s="29">
        <v>26089</v>
      </c>
      <c r="D18" s="29">
        <v>27463</v>
      </c>
      <c r="E18" s="29">
        <v>27463</v>
      </c>
      <c r="F18" s="33">
        <f t="shared" si="0"/>
        <v>105.2665874506497</v>
      </c>
      <c r="G18" s="33">
        <f t="shared" si="1"/>
        <v>18.902887820929127</v>
      </c>
      <c r="H18" s="20"/>
    </row>
    <row r="19" spans="1:8" s="4" customFormat="1" ht="26.25" customHeight="1">
      <c r="A19" s="35" t="s">
        <v>1015</v>
      </c>
      <c r="B19" s="24">
        <f>B17+B18</f>
        <v>59208</v>
      </c>
      <c r="C19" s="24">
        <f>C17+C18</f>
        <v>63123</v>
      </c>
      <c r="D19" s="24">
        <f>D17+D18</f>
        <v>61964</v>
      </c>
      <c r="E19" s="24">
        <f>E17+E18</f>
        <v>65076</v>
      </c>
      <c r="F19" s="33">
        <f t="shared" si="0"/>
        <v>103.09395941257544</v>
      </c>
      <c r="G19" s="33">
        <f t="shared" si="1"/>
        <v>9.910822861775435</v>
      </c>
      <c r="H19" s="27"/>
    </row>
    <row r="21" spans="3:6" ht="13.5">
      <c r="C21" s="7"/>
      <c r="D21" s="7"/>
      <c r="E21" s="7"/>
      <c r="F21" s="7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1" sqref="F21"/>
    </sheetView>
  </sheetViews>
  <sheetFormatPr defaultColWidth="9.00390625" defaultRowHeight="13.5"/>
  <cols>
    <col min="1" max="1" width="39.875" style="5" customWidth="1"/>
    <col min="2" max="2" width="11.25390625" style="5" customWidth="1"/>
    <col min="3" max="7" width="11.625" style="5" customWidth="1"/>
    <col min="8" max="8" width="9.00390625" style="6" customWidth="1"/>
    <col min="9" max="16384" width="9.00390625" style="7" customWidth="1"/>
  </cols>
  <sheetData>
    <row r="1" spans="1:7" ht="25.5">
      <c r="A1" s="8" t="s">
        <v>1016</v>
      </c>
      <c r="B1" s="8"/>
      <c r="C1" s="8"/>
      <c r="D1" s="8"/>
      <c r="E1" s="8"/>
      <c r="F1" s="8"/>
      <c r="G1" s="8"/>
    </row>
    <row r="2" ht="18" customHeight="1">
      <c r="G2" s="5" t="s">
        <v>27</v>
      </c>
    </row>
    <row r="3" spans="1:8" s="1" customFormat="1" ht="27.75" customHeight="1">
      <c r="A3" s="9" t="s">
        <v>1003</v>
      </c>
      <c r="B3" s="10" t="s">
        <v>756</v>
      </c>
      <c r="C3" s="11" t="s">
        <v>1004</v>
      </c>
      <c r="D3" s="9" t="s">
        <v>1005</v>
      </c>
      <c r="E3" s="11" t="s">
        <v>203</v>
      </c>
      <c r="F3" s="9" t="s">
        <v>33</v>
      </c>
      <c r="G3" s="12" t="s">
        <v>798</v>
      </c>
      <c r="H3" s="13"/>
    </row>
    <row r="4" spans="1:8" s="2" customFormat="1" ht="13.5">
      <c r="A4" s="14"/>
      <c r="B4" s="15"/>
      <c r="C4" s="11"/>
      <c r="D4" s="14"/>
      <c r="E4" s="11"/>
      <c r="F4" s="14"/>
      <c r="G4" s="12"/>
      <c r="H4" s="16"/>
    </row>
    <row r="5" spans="1:8" s="3" customFormat="1" ht="26.25" customHeight="1">
      <c r="A5" s="17" t="s">
        <v>1006</v>
      </c>
      <c r="B5" s="18">
        <f>SUM(B6:B7)</f>
        <v>7600</v>
      </c>
      <c r="C5" s="18">
        <f>SUM(C6:C7)</f>
        <v>7490</v>
      </c>
      <c r="D5" s="18">
        <f>SUM(D6:D7)</f>
        <v>7490</v>
      </c>
      <c r="E5" s="18">
        <f>SUM(E6:E7)</f>
        <v>7663</v>
      </c>
      <c r="F5" s="18">
        <f>100*E5/C5</f>
        <v>102.30974632843791</v>
      </c>
      <c r="G5" s="19">
        <f>100*(E5-B5)/B5</f>
        <v>0.8289473684210527</v>
      </c>
      <c r="H5" s="20"/>
    </row>
    <row r="6" spans="1:8" s="3" customFormat="1" ht="26.25" customHeight="1">
      <c r="A6" s="17" t="s">
        <v>1017</v>
      </c>
      <c r="B6" s="18">
        <v>7038</v>
      </c>
      <c r="C6" s="18">
        <v>7487</v>
      </c>
      <c r="D6" s="18">
        <v>7487</v>
      </c>
      <c r="E6" s="18">
        <v>7654</v>
      </c>
      <c r="F6" s="18">
        <f aca="true" t="shared" si="0" ref="F6:F13">100*E6/C6</f>
        <v>102.23053292373447</v>
      </c>
      <c r="G6" s="19">
        <f aca="true" t="shared" si="1" ref="G6:G13">100*(E6-B6)/B6</f>
        <v>8.752486501847116</v>
      </c>
      <c r="H6" s="20"/>
    </row>
    <row r="7" spans="1:8" s="3" customFormat="1" ht="26.25" customHeight="1">
      <c r="A7" s="17" t="s">
        <v>1018</v>
      </c>
      <c r="B7" s="18">
        <v>562</v>
      </c>
      <c r="C7" s="18">
        <v>3</v>
      </c>
      <c r="D7" s="18">
        <v>3</v>
      </c>
      <c r="E7" s="18">
        <v>9</v>
      </c>
      <c r="F7" s="18">
        <f t="shared" si="0"/>
        <v>300</v>
      </c>
      <c r="G7" s="19">
        <f t="shared" si="1"/>
        <v>-98.39857651245552</v>
      </c>
      <c r="H7" s="20"/>
    </row>
    <row r="8" spans="1:8" s="3" customFormat="1" ht="26.25" customHeight="1">
      <c r="A8" s="17" t="s">
        <v>1013</v>
      </c>
      <c r="B8" s="18">
        <f>SUM(B9:B10)</f>
        <v>24145</v>
      </c>
      <c r="C8" s="18">
        <f>SUM(C9:C10)</f>
        <v>26513</v>
      </c>
      <c r="D8" s="18">
        <f>SUM(D9:D10)</f>
        <v>24170</v>
      </c>
      <c r="E8" s="18">
        <f>SUM(E9:E10)</f>
        <v>24015</v>
      </c>
      <c r="F8" s="18">
        <f t="shared" si="0"/>
        <v>90.5782069173613</v>
      </c>
      <c r="G8" s="19">
        <f t="shared" si="1"/>
        <v>-0.5384137502588527</v>
      </c>
      <c r="H8" s="20"/>
    </row>
    <row r="9" spans="1:8" s="3" customFormat="1" ht="26.25" customHeight="1">
      <c r="A9" s="21" t="s">
        <v>1017</v>
      </c>
      <c r="B9" s="22">
        <v>24141</v>
      </c>
      <c r="C9" s="22">
        <v>25913</v>
      </c>
      <c r="D9" s="22">
        <v>24120</v>
      </c>
      <c r="E9" s="22">
        <v>23969</v>
      </c>
      <c r="F9" s="18">
        <f t="shared" si="0"/>
        <v>92.49797398988925</v>
      </c>
      <c r="G9" s="19">
        <f t="shared" si="1"/>
        <v>-0.7124808417215526</v>
      </c>
      <c r="H9" s="20"/>
    </row>
    <row r="10" spans="1:8" s="3" customFormat="1" ht="26.25" customHeight="1">
      <c r="A10" s="21" t="s">
        <v>1018</v>
      </c>
      <c r="B10" s="22">
        <v>4</v>
      </c>
      <c r="C10" s="22">
        <v>600</v>
      </c>
      <c r="D10" s="22">
        <v>50</v>
      </c>
      <c r="E10" s="22">
        <v>46</v>
      </c>
      <c r="F10" s="18"/>
      <c r="G10" s="19">
        <f t="shared" si="1"/>
        <v>1050</v>
      </c>
      <c r="H10" s="20"/>
    </row>
    <row r="11" spans="1:8" s="4" customFormat="1" ht="26.25" customHeight="1">
      <c r="A11" s="23" t="s">
        <v>837</v>
      </c>
      <c r="B11" s="24">
        <f>B8+B5</f>
        <v>31745</v>
      </c>
      <c r="C11" s="24">
        <f>C8+C5</f>
        <v>34003</v>
      </c>
      <c r="D11" s="24">
        <f>D8+D5</f>
        <v>31660</v>
      </c>
      <c r="E11" s="24">
        <f>E8+E5</f>
        <v>31678</v>
      </c>
      <c r="F11" s="25">
        <f t="shared" si="0"/>
        <v>93.16236802635062</v>
      </c>
      <c r="G11" s="26">
        <f t="shared" si="1"/>
        <v>-0.2110568593479288</v>
      </c>
      <c r="H11" s="27"/>
    </row>
    <row r="12" spans="1:8" s="3" customFormat="1" ht="26.25" customHeight="1">
      <c r="A12" s="28" t="s">
        <v>1019</v>
      </c>
      <c r="B12" s="29">
        <v>27463</v>
      </c>
      <c r="C12" s="29">
        <v>26089</v>
      </c>
      <c r="D12" s="29">
        <v>27463</v>
      </c>
      <c r="E12" s="29">
        <v>33398</v>
      </c>
      <c r="F12" s="25">
        <f t="shared" si="0"/>
        <v>128.01563877496264</v>
      </c>
      <c r="G12" s="26">
        <f t="shared" si="1"/>
        <v>21.610894658267487</v>
      </c>
      <c r="H12" s="20"/>
    </row>
    <row r="13" spans="1:8" s="4" customFormat="1" ht="26.25" customHeight="1">
      <c r="A13" s="28" t="s">
        <v>1020</v>
      </c>
      <c r="B13" s="24">
        <f>B12+B11</f>
        <v>59208</v>
      </c>
      <c r="C13" s="24">
        <f>C12+C11</f>
        <v>60092</v>
      </c>
      <c r="D13" s="24">
        <f>D12+D11</f>
        <v>59123</v>
      </c>
      <c r="E13" s="24">
        <f>E12+E11</f>
        <v>65076</v>
      </c>
      <c r="F13" s="25">
        <f t="shared" si="0"/>
        <v>108.29394927777408</v>
      </c>
      <c r="G13" s="26">
        <f t="shared" si="1"/>
        <v>9.910822861775436</v>
      </c>
      <c r="H13" s="27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Zeros="0" tabSelected="1" workbookViewId="0" topLeftCell="A10">
      <selection activeCell="K24" sqref="K24"/>
    </sheetView>
  </sheetViews>
  <sheetFormatPr defaultColWidth="9.00390625" defaultRowHeight="13.5"/>
  <cols>
    <col min="1" max="1" width="50.875" style="0" customWidth="1"/>
    <col min="2" max="2" width="26.75390625" style="113" customWidth="1"/>
  </cols>
  <sheetData>
    <row r="1" spans="1:2" ht="36" customHeight="1">
      <c r="A1" s="41" t="s">
        <v>167</v>
      </c>
      <c r="B1" s="41"/>
    </row>
    <row r="2" spans="1:2" ht="13.5" customHeight="1">
      <c r="A2" s="39"/>
      <c r="B2" s="236" t="s">
        <v>27</v>
      </c>
    </row>
    <row r="3" spans="1:2" s="235" customFormat="1" ht="33.75" customHeight="1">
      <c r="A3" s="237" t="s">
        <v>28</v>
      </c>
      <c r="B3" s="238" t="s">
        <v>168</v>
      </c>
    </row>
    <row r="4" spans="1:4" ht="18" customHeight="1">
      <c r="A4" s="64" t="s">
        <v>38</v>
      </c>
      <c r="B4" s="239">
        <f>SUM(B5:B20)</f>
        <v>87730</v>
      </c>
      <c r="D4" s="240"/>
    </row>
    <row r="5" spans="1:2" ht="18" customHeight="1">
      <c r="A5" s="64" t="s">
        <v>169</v>
      </c>
      <c r="B5" s="239">
        <v>31260</v>
      </c>
    </row>
    <row r="6" spans="1:2" ht="18" customHeight="1">
      <c r="A6" s="64" t="s">
        <v>170</v>
      </c>
      <c r="B6" s="239"/>
    </row>
    <row r="7" spans="1:2" ht="18" customHeight="1">
      <c r="A7" s="64" t="s">
        <v>171</v>
      </c>
      <c r="B7" s="239">
        <v>11850</v>
      </c>
    </row>
    <row r="8" spans="1:2" ht="18" customHeight="1">
      <c r="A8" s="64" t="s">
        <v>172</v>
      </c>
      <c r="B8" s="239"/>
    </row>
    <row r="9" spans="1:2" ht="18" customHeight="1">
      <c r="A9" s="64" t="s">
        <v>173</v>
      </c>
      <c r="B9" s="239">
        <v>2900</v>
      </c>
    </row>
    <row r="10" spans="1:2" ht="18" customHeight="1">
      <c r="A10" s="64" t="s">
        <v>174</v>
      </c>
      <c r="B10" s="239">
        <v>969</v>
      </c>
    </row>
    <row r="11" spans="1:2" ht="18" customHeight="1">
      <c r="A11" s="64" t="s">
        <v>175</v>
      </c>
      <c r="B11" s="239">
        <v>3734</v>
      </c>
    </row>
    <row r="12" spans="1:2" ht="18" customHeight="1">
      <c r="A12" s="64" t="s">
        <v>176</v>
      </c>
      <c r="B12" s="239">
        <v>4474</v>
      </c>
    </row>
    <row r="13" spans="1:2" ht="18" customHeight="1">
      <c r="A13" s="64" t="s">
        <v>177</v>
      </c>
      <c r="B13" s="239">
        <v>2202</v>
      </c>
    </row>
    <row r="14" spans="1:2" ht="18" customHeight="1">
      <c r="A14" s="64" t="s">
        <v>178</v>
      </c>
      <c r="B14" s="239">
        <v>2176</v>
      </c>
    </row>
    <row r="15" spans="1:2" ht="18" customHeight="1">
      <c r="A15" s="64" t="s">
        <v>179</v>
      </c>
      <c r="B15" s="239">
        <v>19249</v>
      </c>
    </row>
    <row r="16" spans="1:2" ht="18" customHeight="1">
      <c r="A16" s="64" t="s">
        <v>180</v>
      </c>
      <c r="B16" s="239">
        <v>1328</v>
      </c>
    </row>
    <row r="17" spans="1:2" ht="18" customHeight="1">
      <c r="A17" s="64" t="s">
        <v>181</v>
      </c>
      <c r="B17" s="239">
        <v>1902</v>
      </c>
    </row>
    <row r="18" spans="1:2" ht="18" customHeight="1">
      <c r="A18" s="64" t="s">
        <v>182</v>
      </c>
      <c r="B18" s="239">
        <v>5600</v>
      </c>
    </row>
    <row r="19" spans="1:2" ht="18" customHeight="1">
      <c r="A19" s="64" t="s">
        <v>183</v>
      </c>
      <c r="B19" s="239">
        <v>86</v>
      </c>
    </row>
    <row r="20" spans="1:2" ht="18" customHeight="1">
      <c r="A20" s="64" t="s">
        <v>184</v>
      </c>
      <c r="B20" s="239"/>
    </row>
    <row r="21" spans="1:2" ht="18" customHeight="1">
      <c r="A21" s="64" t="s">
        <v>70</v>
      </c>
      <c r="B21" s="239">
        <f>SUM(B22:B29)</f>
        <v>58728</v>
      </c>
    </row>
    <row r="22" spans="1:2" ht="18" customHeight="1">
      <c r="A22" s="64" t="s">
        <v>185</v>
      </c>
      <c r="B22" s="239">
        <v>6488</v>
      </c>
    </row>
    <row r="23" spans="1:3" ht="18" customHeight="1">
      <c r="A23" s="64" t="s">
        <v>186</v>
      </c>
      <c r="B23" s="239">
        <v>3839</v>
      </c>
      <c r="C23" s="240"/>
    </row>
    <row r="24" spans="1:2" ht="18" customHeight="1">
      <c r="A24" s="64" t="s">
        <v>187</v>
      </c>
      <c r="B24" s="239">
        <v>3995</v>
      </c>
    </row>
    <row r="25" spans="1:2" ht="17.25" customHeight="1">
      <c r="A25" s="64" t="s">
        <v>188</v>
      </c>
      <c r="B25" s="239"/>
    </row>
    <row r="26" spans="1:2" ht="17.25" customHeight="1">
      <c r="A26" s="64" t="s">
        <v>189</v>
      </c>
      <c r="B26" s="239">
        <v>44242</v>
      </c>
    </row>
    <row r="27" spans="1:2" ht="17.25" customHeight="1">
      <c r="A27" s="64" t="s">
        <v>190</v>
      </c>
      <c r="B27" s="239"/>
    </row>
    <row r="28" spans="1:2" ht="17.25" customHeight="1">
      <c r="A28" s="64" t="s">
        <v>191</v>
      </c>
      <c r="B28" s="239">
        <v>104</v>
      </c>
    </row>
    <row r="29" spans="1:2" ht="17.25" customHeight="1">
      <c r="A29" s="64" t="s">
        <v>192</v>
      </c>
      <c r="B29" s="239">
        <v>60</v>
      </c>
    </row>
    <row r="30" spans="1:2" ht="17.25" customHeight="1">
      <c r="A30" s="241" t="s">
        <v>193</v>
      </c>
      <c r="B30" s="242">
        <f>B21+B4</f>
        <v>146458</v>
      </c>
    </row>
    <row r="31" spans="1:2" ht="17.25" customHeight="1">
      <c r="A31" s="243" t="s">
        <v>87</v>
      </c>
      <c r="B31" s="242">
        <f>SUM(B32:B37)</f>
        <v>244661</v>
      </c>
    </row>
    <row r="32" spans="1:2" ht="17.25" customHeight="1">
      <c r="A32" s="64" t="s">
        <v>194</v>
      </c>
      <c r="B32" s="239">
        <v>230760</v>
      </c>
    </row>
    <row r="33" spans="1:2" ht="17.25" customHeight="1">
      <c r="A33" s="64" t="s">
        <v>195</v>
      </c>
      <c r="B33" s="239">
        <v>6310</v>
      </c>
    </row>
    <row r="34" spans="1:2" ht="17.25" customHeight="1">
      <c r="A34" s="64" t="s">
        <v>196</v>
      </c>
      <c r="B34" s="239"/>
    </row>
    <row r="35" spans="1:2" ht="17.25" customHeight="1">
      <c r="A35" s="64" t="s">
        <v>197</v>
      </c>
      <c r="B35" s="239">
        <v>471</v>
      </c>
    </row>
    <row r="36" spans="1:2" ht="17.25" customHeight="1">
      <c r="A36" s="64" t="s">
        <v>198</v>
      </c>
      <c r="B36" s="239">
        <v>7120</v>
      </c>
    </row>
    <row r="37" spans="1:2" ht="17.25" customHeight="1">
      <c r="A37" s="64" t="s">
        <v>199</v>
      </c>
      <c r="B37" s="239">
        <v>0</v>
      </c>
    </row>
    <row r="38" spans="1:2" ht="17.25" customHeight="1">
      <c r="A38" s="241" t="s">
        <v>200</v>
      </c>
      <c r="B38" s="242">
        <f>B30+B31</f>
        <v>391119</v>
      </c>
    </row>
    <row r="39" spans="1:2" ht="13.5">
      <c r="A39" s="38"/>
      <c r="B39" s="244"/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4" useFirstPageNumber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50"/>
  <sheetViews>
    <sheetView showZeros="0" workbookViewId="0" topLeftCell="A67">
      <selection activeCell="B102" sqref="B102"/>
    </sheetView>
  </sheetViews>
  <sheetFormatPr defaultColWidth="9.00390625" defaultRowHeight="13.5"/>
  <cols>
    <col min="1" max="1" width="47.25390625" style="115" customWidth="1"/>
    <col min="2" max="2" width="34.25390625" style="5" customWidth="1"/>
    <col min="3" max="5" width="9.00390625" style="7" customWidth="1"/>
    <col min="6" max="16384" width="9.00390625" style="7" customWidth="1"/>
  </cols>
  <sheetData>
    <row r="1" spans="1:2" ht="36" customHeight="1">
      <c r="A1" s="224" t="s">
        <v>201</v>
      </c>
      <c r="B1" s="224"/>
    </row>
    <row r="2" spans="1:2" ht="13.5">
      <c r="A2" s="225"/>
      <c r="B2" s="226" t="s">
        <v>27</v>
      </c>
    </row>
    <row r="3" spans="1:2" s="222" customFormat="1" ht="33.75" customHeight="1">
      <c r="A3" s="227" t="s">
        <v>202</v>
      </c>
      <c r="B3" s="228" t="s">
        <v>203</v>
      </c>
    </row>
    <row r="4" spans="1:2" s="223" customFormat="1" ht="16.5" customHeight="1">
      <c r="A4" s="229" t="s">
        <v>204</v>
      </c>
      <c r="B4" s="216">
        <v>41137</v>
      </c>
    </row>
    <row r="5" spans="1:2" s="223" customFormat="1" ht="16.5" customHeight="1">
      <c r="A5" s="229" t="s">
        <v>205</v>
      </c>
      <c r="B5" s="216">
        <v>964</v>
      </c>
    </row>
    <row r="6" spans="1:2" ht="16.5" customHeight="1">
      <c r="A6" s="230" t="s">
        <v>206</v>
      </c>
      <c r="B6" s="221">
        <v>717</v>
      </c>
    </row>
    <row r="7" spans="1:2" ht="16.5" customHeight="1">
      <c r="A7" s="230" t="s">
        <v>207</v>
      </c>
      <c r="B7" s="221">
        <v>26</v>
      </c>
    </row>
    <row r="8" spans="1:2" ht="16.5" customHeight="1">
      <c r="A8" s="230" t="s">
        <v>208</v>
      </c>
      <c r="B8" s="221">
        <v>36</v>
      </c>
    </row>
    <row r="9" spans="1:2" ht="16.5" customHeight="1">
      <c r="A9" s="230" t="s">
        <v>209</v>
      </c>
      <c r="B9" s="221">
        <v>163</v>
      </c>
    </row>
    <row r="10" spans="1:2" ht="16.5" customHeight="1">
      <c r="A10" s="230" t="s">
        <v>210</v>
      </c>
      <c r="B10" s="221">
        <v>22</v>
      </c>
    </row>
    <row r="11" spans="1:2" s="223" customFormat="1" ht="16.5" customHeight="1">
      <c r="A11" s="229" t="s">
        <v>211</v>
      </c>
      <c r="B11" s="216">
        <v>453</v>
      </c>
    </row>
    <row r="12" spans="1:2" ht="16.5" customHeight="1">
      <c r="A12" s="230" t="s">
        <v>206</v>
      </c>
      <c r="B12" s="221">
        <v>358</v>
      </c>
    </row>
    <row r="13" spans="1:2" ht="16.5" customHeight="1">
      <c r="A13" s="230" t="s">
        <v>207</v>
      </c>
      <c r="B13" s="221">
        <v>32</v>
      </c>
    </row>
    <row r="14" spans="1:2" ht="16.5" customHeight="1">
      <c r="A14" s="230" t="s">
        <v>212</v>
      </c>
      <c r="B14" s="221">
        <v>10</v>
      </c>
    </row>
    <row r="15" spans="1:2" ht="16.5" customHeight="1">
      <c r="A15" s="230" t="s">
        <v>213</v>
      </c>
      <c r="B15" s="221">
        <v>33</v>
      </c>
    </row>
    <row r="16" spans="1:2" s="223" customFormat="1" ht="16.5" customHeight="1">
      <c r="A16" s="230" t="s">
        <v>214</v>
      </c>
      <c r="B16" s="221">
        <v>20</v>
      </c>
    </row>
    <row r="17" spans="1:2" s="223" customFormat="1" ht="16.5" customHeight="1">
      <c r="A17" s="229" t="s">
        <v>215</v>
      </c>
      <c r="B17" s="216">
        <v>16934</v>
      </c>
    </row>
    <row r="18" spans="1:2" ht="16.5" customHeight="1">
      <c r="A18" s="230" t="s">
        <v>206</v>
      </c>
      <c r="B18" s="221">
        <v>5215</v>
      </c>
    </row>
    <row r="19" spans="1:2" ht="16.5" customHeight="1">
      <c r="A19" s="230" t="s">
        <v>207</v>
      </c>
      <c r="B19" s="221">
        <v>1502</v>
      </c>
    </row>
    <row r="20" spans="1:2" ht="16.5" customHeight="1">
      <c r="A20" s="230" t="s">
        <v>216</v>
      </c>
      <c r="B20" s="221">
        <v>1308</v>
      </c>
    </row>
    <row r="21" spans="1:2" ht="16.5" customHeight="1">
      <c r="A21" s="230" t="s">
        <v>217</v>
      </c>
      <c r="B21" s="221">
        <v>1117</v>
      </c>
    </row>
    <row r="22" spans="1:2" ht="16.5" customHeight="1">
      <c r="A22" s="230" t="s">
        <v>218</v>
      </c>
      <c r="B22" s="221">
        <v>126</v>
      </c>
    </row>
    <row r="23" spans="1:2" s="223" customFormat="1" ht="16.5" customHeight="1">
      <c r="A23" s="230" t="s">
        <v>219</v>
      </c>
      <c r="B23" s="221">
        <v>7666</v>
      </c>
    </row>
    <row r="24" spans="1:2" s="223" customFormat="1" ht="16.5" customHeight="1">
      <c r="A24" s="229" t="s">
        <v>220</v>
      </c>
      <c r="B24" s="216">
        <v>2826</v>
      </c>
    </row>
    <row r="25" spans="1:2" ht="16.5" customHeight="1">
      <c r="A25" s="230" t="s">
        <v>206</v>
      </c>
      <c r="B25" s="221">
        <v>506</v>
      </c>
    </row>
    <row r="26" spans="1:2" ht="16.5" customHeight="1">
      <c r="A26" s="230" t="s">
        <v>207</v>
      </c>
      <c r="B26" s="221">
        <v>60</v>
      </c>
    </row>
    <row r="27" spans="1:2" ht="16.5" customHeight="1">
      <c r="A27" s="230" t="s">
        <v>221</v>
      </c>
      <c r="B27" s="221">
        <v>11</v>
      </c>
    </row>
    <row r="28" spans="1:2" ht="16.5" customHeight="1">
      <c r="A28" s="230" t="s">
        <v>222</v>
      </c>
      <c r="B28" s="221">
        <v>5</v>
      </c>
    </row>
    <row r="29" spans="1:2" ht="16.5" customHeight="1">
      <c r="A29" s="230" t="s">
        <v>223</v>
      </c>
      <c r="B29" s="221">
        <v>69</v>
      </c>
    </row>
    <row r="30" spans="1:2" ht="16.5" customHeight="1">
      <c r="A30" s="230" t="s">
        <v>218</v>
      </c>
      <c r="B30" s="221">
        <v>163</v>
      </c>
    </row>
    <row r="31" spans="1:2" s="223" customFormat="1" ht="16.5" customHeight="1">
      <c r="A31" s="230" t="s">
        <v>224</v>
      </c>
      <c r="B31" s="221">
        <v>2012</v>
      </c>
    </row>
    <row r="32" spans="1:2" s="223" customFormat="1" ht="16.5" customHeight="1">
      <c r="A32" s="229" t="s">
        <v>225</v>
      </c>
      <c r="B32" s="216">
        <v>907</v>
      </c>
    </row>
    <row r="33" spans="1:2" ht="16.5" customHeight="1">
      <c r="A33" s="230" t="s">
        <v>206</v>
      </c>
      <c r="B33" s="221">
        <v>271</v>
      </c>
    </row>
    <row r="34" spans="1:2" ht="16.5" customHeight="1">
      <c r="A34" s="230" t="s">
        <v>207</v>
      </c>
      <c r="B34" s="221">
        <v>1</v>
      </c>
    </row>
    <row r="35" spans="1:2" ht="16.5" customHeight="1">
      <c r="A35" s="230" t="s">
        <v>226</v>
      </c>
      <c r="B35" s="221">
        <v>584</v>
      </c>
    </row>
    <row r="36" spans="1:2" s="223" customFormat="1" ht="16.5" customHeight="1">
      <c r="A36" s="230" t="s">
        <v>227</v>
      </c>
      <c r="B36" s="221">
        <v>51</v>
      </c>
    </row>
    <row r="37" spans="1:2" s="223" customFormat="1" ht="16.5" customHeight="1">
      <c r="A37" s="229" t="s">
        <v>228</v>
      </c>
      <c r="B37" s="216">
        <v>1901</v>
      </c>
    </row>
    <row r="38" spans="1:2" ht="16.5" customHeight="1">
      <c r="A38" s="230" t="s">
        <v>206</v>
      </c>
      <c r="B38" s="221">
        <v>1262</v>
      </c>
    </row>
    <row r="39" spans="1:2" ht="16.5" customHeight="1">
      <c r="A39" s="230" t="s">
        <v>207</v>
      </c>
      <c r="B39" s="221">
        <v>268</v>
      </c>
    </row>
    <row r="40" spans="1:2" ht="16.5" customHeight="1">
      <c r="A40" s="230" t="s">
        <v>229</v>
      </c>
      <c r="B40" s="221">
        <v>21</v>
      </c>
    </row>
    <row r="41" spans="1:2" ht="16.5" customHeight="1">
      <c r="A41" s="230" t="s">
        <v>230</v>
      </c>
      <c r="B41" s="221">
        <v>208</v>
      </c>
    </row>
    <row r="42" spans="1:2" ht="16.5" customHeight="1">
      <c r="A42" s="230" t="s">
        <v>231</v>
      </c>
      <c r="B42" s="221">
        <v>24</v>
      </c>
    </row>
    <row r="43" spans="1:2" s="223" customFormat="1" ht="16.5" customHeight="1">
      <c r="A43" s="230" t="s">
        <v>218</v>
      </c>
      <c r="B43" s="221">
        <v>118</v>
      </c>
    </row>
    <row r="44" spans="1:2" s="223" customFormat="1" ht="16.5" customHeight="1">
      <c r="A44" s="229" t="s">
        <v>232</v>
      </c>
      <c r="B44" s="216">
        <v>1221</v>
      </c>
    </row>
    <row r="45" spans="1:2" s="223" customFormat="1" ht="16.5" customHeight="1">
      <c r="A45" s="230" t="s">
        <v>233</v>
      </c>
      <c r="B45" s="221">
        <v>1221</v>
      </c>
    </row>
    <row r="46" spans="1:2" s="223" customFormat="1" ht="16.5" customHeight="1">
      <c r="A46" s="229" t="s">
        <v>234</v>
      </c>
      <c r="B46" s="216">
        <v>452</v>
      </c>
    </row>
    <row r="47" spans="1:2" ht="16.5" customHeight="1">
      <c r="A47" s="230" t="s">
        <v>206</v>
      </c>
      <c r="B47" s="221">
        <v>332</v>
      </c>
    </row>
    <row r="48" spans="1:2" ht="16.5" customHeight="1">
      <c r="A48" s="230" t="s">
        <v>207</v>
      </c>
      <c r="B48" s="221">
        <v>20</v>
      </c>
    </row>
    <row r="49" spans="1:2" ht="16.5" customHeight="1">
      <c r="A49" s="230" t="s">
        <v>235</v>
      </c>
      <c r="B49" s="221">
        <v>66</v>
      </c>
    </row>
    <row r="50" spans="1:2" s="223" customFormat="1" ht="16.5" customHeight="1">
      <c r="A50" s="230" t="s">
        <v>236</v>
      </c>
      <c r="B50" s="221">
        <v>34</v>
      </c>
    </row>
    <row r="51" spans="1:2" s="223" customFormat="1" ht="16.5" customHeight="1">
      <c r="A51" s="229" t="s">
        <v>237</v>
      </c>
      <c r="B51" s="216">
        <v>145</v>
      </c>
    </row>
    <row r="52" spans="1:2" ht="16.5" customHeight="1">
      <c r="A52" s="230" t="s">
        <v>206</v>
      </c>
      <c r="B52" s="221">
        <v>119</v>
      </c>
    </row>
    <row r="53" spans="1:2" s="223" customFormat="1" ht="16.5" customHeight="1">
      <c r="A53" s="230" t="s">
        <v>207</v>
      </c>
      <c r="B53" s="221">
        <v>26</v>
      </c>
    </row>
    <row r="54" spans="1:2" s="223" customFormat="1" ht="16.5" customHeight="1">
      <c r="A54" s="229" t="s">
        <v>238</v>
      </c>
      <c r="B54" s="216">
        <v>1978</v>
      </c>
    </row>
    <row r="55" spans="1:2" ht="16.5" customHeight="1">
      <c r="A55" s="230" t="s">
        <v>206</v>
      </c>
      <c r="B55" s="221">
        <v>1304</v>
      </c>
    </row>
    <row r="56" spans="1:2" ht="16.5" customHeight="1">
      <c r="A56" s="230" t="s">
        <v>207</v>
      </c>
      <c r="B56" s="221">
        <v>640</v>
      </c>
    </row>
    <row r="57" spans="1:2" ht="16.5" customHeight="1">
      <c r="A57" s="230" t="s">
        <v>218</v>
      </c>
      <c r="B57" s="221">
        <v>12</v>
      </c>
    </row>
    <row r="58" spans="1:2" s="223" customFormat="1" ht="16.5" customHeight="1">
      <c r="A58" s="230" t="s">
        <v>239</v>
      </c>
      <c r="B58" s="221">
        <v>22</v>
      </c>
    </row>
    <row r="59" spans="1:2" s="223" customFormat="1" ht="16.5" customHeight="1">
      <c r="A59" s="229" t="s">
        <v>240</v>
      </c>
      <c r="B59" s="216">
        <v>1277</v>
      </c>
    </row>
    <row r="60" spans="1:2" ht="16.5" customHeight="1">
      <c r="A60" s="230" t="s">
        <v>206</v>
      </c>
      <c r="B60" s="221">
        <v>358</v>
      </c>
    </row>
    <row r="61" spans="1:2" ht="16.5" customHeight="1">
      <c r="A61" s="230" t="s">
        <v>241</v>
      </c>
      <c r="B61" s="221">
        <v>3</v>
      </c>
    </row>
    <row r="62" spans="1:2" ht="16.5" customHeight="1">
      <c r="A62" s="230" t="s">
        <v>242</v>
      </c>
      <c r="B62" s="221">
        <v>129</v>
      </c>
    </row>
    <row r="63" spans="1:2" ht="16.5" customHeight="1">
      <c r="A63" s="230" t="s">
        <v>218</v>
      </c>
      <c r="B63" s="221">
        <v>65</v>
      </c>
    </row>
    <row r="64" spans="1:2" s="223" customFormat="1" ht="16.5" customHeight="1">
      <c r="A64" s="230" t="s">
        <v>243</v>
      </c>
      <c r="B64" s="221">
        <v>722</v>
      </c>
    </row>
    <row r="65" spans="1:2" s="223" customFormat="1" ht="16.5" customHeight="1">
      <c r="A65" s="229" t="s">
        <v>244</v>
      </c>
      <c r="B65" s="216">
        <v>1</v>
      </c>
    </row>
    <row r="66" spans="1:2" ht="16.5" customHeight="1">
      <c r="A66" s="230" t="s">
        <v>245</v>
      </c>
      <c r="B66" s="221">
        <v>1</v>
      </c>
    </row>
    <row r="67" spans="1:2" s="223" customFormat="1" ht="16.5" customHeight="1">
      <c r="A67" s="229" t="s">
        <v>246</v>
      </c>
      <c r="B67" s="216">
        <v>58</v>
      </c>
    </row>
    <row r="68" spans="1:2" s="223" customFormat="1" ht="16.5" customHeight="1">
      <c r="A68" s="230" t="s">
        <v>206</v>
      </c>
      <c r="B68" s="221">
        <v>33</v>
      </c>
    </row>
    <row r="69" spans="1:2" ht="16.5" customHeight="1">
      <c r="A69" s="230" t="s">
        <v>207</v>
      </c>
      <c r="B69" s="221">
        <v>22</v>
      </c>
    </row>
    <row r="70" spans="1:2" ht="16.5" customHeight="1">
      <c r="A70" s="230" t="s">
        <v>247</v>
      </c>
      <c r="B70" s="221">
        <v>3</v>
      </c>
    </row>
    <row r="71" spans="1:2" s="223" customFormat="1" ht="16.5" customHeight="1">
      <c r="A71" s="229" t="s">
        <v>248</v>
      </c>
      <c r="B71" s="216">
        <v>55</v>
      </c>
    </row>
    <row r="72" spans="1:2" ht="16.5" customHeight="1">
      <c r="A72" s="230" t="s">
        <v>206</v>
      </c>
      <c r="B72" s="221">
        <v>54</v>
      </c>
    </row>
    <row r="73" spans="1:2" ht="16.5" customHeight="1">
      <c r="A73" s="230" t="s">
        <v>207</v>
      </c>
      <c r="B73" s="221">
        <v>1</v>
      </c>
    </row>
    <row r="74" spans="1:2" s="223" customFormat="1" ht="16.5" customHeight="1">
      <c r="A74" s="229" t="s">
        <v>249</v>
      </c>
      <c r="B74" s="216">
        <v>308</v>
      </c>
    </row>
    <row r="75" spans="1:2" s="223" customFormat="1" ht="16.5" customHeight="1">
      <c r="A75" s="230" t="s">
        <v>206</v>
      </c>
      <c r="B75" s="221">
        <v>198</v>
      </c>
    </row>
    <row r="76" spans="1:2" ht="16.5" customHeight="1">
      <c r="A76" s="230" t="s">
        <v>207</v>
      </c>
      <c r="B76" s="221">
        <v>2</v>
      </c>
    </row>
    <row r="77" spans="1:2" ht="16.5" customHeight="1">
      <c r="A77" s="230" t="s">
        <v>250</v>
      </c>
      <c r="B77" s="221">
        <v>108</v>
      </c>
    </row>
    <row r="78" spans="1:2" s="223" customFormat="1" ht="16.5" customHeight="1">
      <c r="A78" s="229" t="s">
        <v>251</v>
      </c>
      <c r="B78" s="216">
        <v>99</v>
      </c>
    </row>
    <row r="79" spans="1:2" ht="16.5" customHeight="1">
      <c r="A79" s="230" t="s">
        <v>206</v>
      </c>
      <c r="B79" s="221">
        <v>91</v>
      </c>
    </row>
    <row r="80" spans="1:2" ht="16.5" customHeight="1">
      <c r="A80" s="230" t="s">
        <v>207</v>
      </c>
      <c r="B80" s="221">
        <v>8</v>
      </c>
    </row>
    <row r="81" spans="1:2" s="223" customFormat="1" ht="16.5" customHeight="1">
      <c r="A81" s="229" t="s">
        <v>252</v>
      </c>
      <c r="B81" s="216">
        <v>937</v>
      </c>
    </row>
    <row r="82" spans="1:2" ht="16.5" customHeight="1">
      <c r="A82" s="230" t="s">
        <v>206</v>
      </c>
      <c r="B82" s="221">
        <v>444</v>
      </c>
    </row>
    <row r="83" spans="1:2" s="223" customFormat="1" ht="16.5" customHeight="1">
      <c r="A83" s="230" t="s">
        <v>207</v>
      </c>
      <c r="B83" s="221">
        <v>422</v>
      </c>
    </row>
    <row r="84" spans="1:2" ht="16.5" customHeight="1">
      <c r="A84" s="230" t="s">
        <v>253</v>
      </c>
      <c r="B84" s="221">
        <v>71</v>
      </c>
    </row>
    <row r="85" spans="1:2" s="223" customFormat="1" ht="16.5" customHeight="1">
      <c r="A85" s="229" t="s">
        <v>254</v>
      </c>
      <c r="B85" s="216">
        <v>1274</v>
      </c>
    </row>
    <row r="86" spans="1:2" s="223" customFormat="1" ht="16.5" customHeight="1">
      <c r="A86" s="230" t="s">
        <v>206</v>
      </c>
      <c r="B86" s="221">
        <v>1099</v>
      </c>
    </row>
    <row r="87" spans="1:2" ht="16.5" customHeight="1">
      <c r="A87" s="230" t="s">
        <v>207</v>
      </c>
      <c r="B87" s="221">
        <v>175</v>
      </c>
    </row>
    <row r="88" spans="1:2" s="223" customFormat="1" ht="16.5" customHeight="1">
      <c r="A88" s="229" t="s">
        <v>255</v>
      </c>
      <c r="B88" s="216">
        <v>2285</v>
      </c>
    </row>
    <row r="89" spans="1:2" s="223" customFormat="1" ht="16.5" customHeight="1">
      <c r="A89" s="230" t="s">
        <v>206</v>
      </c>
      <c r="B89" s="221">
        <v>411</v>
      </c>
    </row>
    <row r="90" spans="1:2" ht="16.5" customHeight="1">
      <c r="A90" s="230" t="s">
        <v>207</v>
      </c>
      <c r="B90" s="221">
        <v>1654</v>
      </c>
    </row>
    <row r="91" spans="1:2" ht="16.5" customHeight="1">
      <c r="A91" s="230" t="s">
        <v>218</v>
      </c>
      <c r="B91" s="221">
        <v>20</v>
      </c>
    </row>
    <row r="92" spans="1:2" ht="16.5" customHeight="1">
      <c r="A92" s="230" t="s">
        <v>256</v>
      </c>
      <c r="B92" s="221">
        <v>200</v>
      </c>
    </row>
    <row r="93" spans="1:2" s="223" customFormat="1" ht="16.5" customHeight="1">
      <c r="A93" s="229" t="s">
        <v>257</v>
      </c>
      <c r="B93" s="216">
        <v>916</v>
      </c>
    </row>
    <row r="94" spans="1:2" ht="16.5" customHeight="1">
      <c r="A94" s="230" t="s">
        <v>206</v>
      </c>
      <c r="B94" s="221">
        <v>317</v>
      </c>
    </row>
    <row r="95" spans="1:2" ht="16.5" customHeight="1">
      <c r="A95" s="230" t="s">
        <v>207</v>
      </c>
      <c r="B95" s="221">
        <v>599</v>
      </c>
    </row>
    <row r="96" spans="1:2" s="223" customFormat="1" ht="16.5" customHeight="1">
      <c r="A96" s="229" t="s">
        <v>258</v>
      </c>
      <c r="B96" s="216">
        <v>185</v>
      </c>
    </row>
    <row r="97" spans="1:2" ht="16.5" customHeight="1">
      <c r="A97" s="230" t="s">
        <v>206</v>
      </c>
      <c r="B97" s="221">
        <v>122</v>
      </c>
    </row>
    <row r="98" spans="1:2" s="223" customFormat="1" ht="16.5" customHeight="1">
      <c r="A98" s="230" t="s">
        <v>207</v>
      </c>
      <c r="B98" s="221">
        <v>51</v>
      </c>
    </row>
    <row r="99" spans="1:2" ht="16.5" customHeight="1">
      <c r="A99" s="230" t="s">
        <v>259</v>
      </c>
      <c r="B99" s="221">
        <v>7</v>
      </c>
    </row>
    <row r="100" spans="1:2" ht="16.5" customHeight="1">
      <c r="A100" s="230" t="s">
        <v>260</v>
      </c>
      <c r="B100" s="221">
        <v>5</v>
      </c>
    </row>
    <row r="101" spans="1:2" s="223" customFormat="1" ht="16.5" customHeight="1">
      <c r="A101" s="229" t="s">
        <v>261</v>
      </c>
      <c r="B101" s="216">
        <v>2308</v>
      </c>
    </row>
    <row r="102" spans="1:2" s="223" customFormat="1" ht="16.5" customHeight="1">
      <c r="A102" s="230" t="s">
        <v>206</v>
      </c>
      <c r="B102" s="221">
        <v>979</v>
      </c>
    </row>
    <row r="103" spans="1:2" ht="16.5" customHeight="1">
      <c r="A103" s="230" t="s">
        <v>207</v>
      </c>
      <c r="B103" s="221">
        <v>1321</v>
      </c>
    </row>
    <row r="104" spans="1:2" ht="16.5" customHeight="1">
      <c r="A104" s="230" t="s">
        <v>218</v>
      </c>
      <c r="B104" s="221">
        <v>8</v>
      </c>
    </row>
    <row r="105" spans="1:2" s="223" customFormat="1" ht="16.5" customHeight="1">
      <c r="A105" s="229" t="s">
        <v>262</v>
      </c>
      <c r="B105" s="216">
        <v>2779</v>
      </c>
    </row>
    <row r="106" spans="1:2" ht="16.5" customHeight="1">
      <c r="A106" s="230" t="s">
        <v>206</v>
      </c>
      <c r="B106" s="221">
        <v>2306</v>
      </c>
    </row>
    <row r="107" spans="1:2" ht="16.5" customHeight="1">
      <c r="A107" s="230" t="s">
        <v>207</v>
      </c>
      <c r="B107" s="221">
        <v>75</v>
      </c>
    </row>
    <row r="108" spans="1:2" ht="16.5" customHeight="1">
      <c r="A108" s="230" t="s">
        <v>263</v>
      </c>
      <c r="B108" s="221">
        <v>108</v>
      </c>
    </row>
    <row r="109" spans="1:2" ht="16.5" customHeight="1">
      <c r="A109" s="230" t="s">
        <v>264</v>
      </c>
      <c r="B109" s="221">
        <v>58</v>
      </c>
    </row>
    <row r="110" spans="1:2" ht="16.5" customHeight="1">
      <c r="A110" s="230" t="s">
        <v>230</v>
      </c>
      <c r="B110" s="221">
        <v>3</v>
      </c>
    </row>
    <row r="111" spans="1:2" ht="16.5" customHeight="1">
      <c r="A111" s="230" t="s">
        <v>265</v>
      </c>
      <c r="B111" s="221">
        <v>5</v>
      </c>
    </row>
    <row r="112" spans="1:2" ht="16.5" customHeight="1">
      <c r="A112" s="230" t="s">
        <v>266</v>
      </c>
      <c r="B112" s="221">
        <v>11</v>
      </c>
    </row>
    <row r="113" spans="1:2" ht="16.5" customHeight="1">
      <c r="A113" s="230" t="s">
        <v>267</v>
      </c>
      <c r="B113" s="221">
        <v>1</v>
      </c>
    </row>
    <row r="114" spans="1:2" ht="16.5" customHeight="1">
      <c r="A114" s="230" t="s">
        <v>268</v>
      </c>
      <c r="B114" s="221">
        <v>1</v>
      </c>
    </row>
    <row r="115" spans="1:2" s="223" customFormat="1" ht="16.5" customHeight="1">
      <c r="A115" s="230" t="s">
        <v>269</v>
      </c>
      <c r="B115" s="221">
        <v>2</v>
      </c>
    </row>
    <row r="116" spans="1:2" ht="16.5" customHeight="1">
      <c r="A116" s="230" t="s">
        <v>270</v>
      </c>
      <c r="B116" s="221">
        <v>66</v>
      </c>
    </row>
    <row r="117" spans="1:2" s="223" customFormat="1" ht="16.5" customHeight="1">
      <c r="A117" s="230" t="s">
        <v>218</v>
      </c>
      <c r="B117" s="221">
        <v>94</v>
      </c>
    </row>
    <row r="118" spans="1:2" s="223" customFormat="1" ht="16.5" customHeight="1">
      <c r="A118" s="230" t="s">
        <v>271</v>
      </c>
      <c r="B118" s="221">
        <v>49</v>
      </c>
    </row>
    <row r="119" spans="1:2" s="223" customFormat="1" ht="16.5" customHeight="1">
      <c r="A119" s="229" t="s">
        <v>272</v>
      </c>
      <c r="B119" s="216">
        <v>874</v>
      </c>
    </row>
    <row r="120" spans="1:2" ht="16.5" customHeight="1">
      <c r="A120" s="230" t="s">
        <v>273</v>
      </c>
      <c r="B120" s="221">
        <v>62</v>
      </c>
    </row>
    <row r="121" spans="1:2" ht="16.5" customHeight="1">
      <c r="A121" s="230" t="s">
        <v>274</v>
      </c>
      <c r="B121" s="221">
        <v>812</v>
      </c>
    </row>
    <row r="122" spans="1:2" s="223" customFormat="1" ht="16.5" customHeight="1">
      <c r="A122" s="229" t="s">
        <v>275</v>
      </c>
      <c r="B122" s="216">
        <v>451</v>
      </c>
    </row>
    <row r="123" spans="1:2" s="223" customFormat="1" ht="16.5" customHeight="1">
      <c r="A123" s="229" t="s">
        <v>276</v>
      </c>
      <c r="B123" s="216">
        <v>451</v>
      </c>
    </row>
    <row r="124" spans="1:2" ht="16.5" customHeight="1">
      <c r="A124" s="230" t="s">
        <v>277</v>
      </c>
      <c r="B124" s="221">
        <v>29</v>
      </c>
    </row>
    <row r="125" spans="1:2" s="223" customFormat="1" ht="16.5" customHeight="1">
      <c r="A125" s="230" t="s">
        <v>278</v>
      </c>
      <c r="B125" s="221">
        <v>33</v>
      </c>
    </row>
    <row r="126" spans="1:2" ht="16.5" customHeight="1">
      <c r="A126" s="230" t="s">
        <v>279</v>
      </c>
      <c r="B126" s="221">
        <v>389</v>
      </c>
    </row>
    <row r="127" spans="1:2" s="223" customFormat="1" ht="16.5" customHeight="1">
      <c r="A127" s="229" t="s">
        <v>280</v>
      </c>
      <c r="B127" s="216">
        <v>4031</v>
      </c>
    </row>
    <row r="128" spans="1:2" s="223" customFormat="1" ht="16.5" customHeight="1">
      <c r="A128" s="229" t="s">
        <v>281</v>
      </c>
      <c r="B128" s="216">
        <v>40</v>
      </c>
    </row>
    <row r="129" spans="1:2" s="223" customFormat="1" ht="16.5" customHeight="1">
      <c r="A129" s="230" t="s">
        <v>282</v>
      </c>
      <c r="B129" s="221">
        <v>40</v>
      </c>
    </row>
    <row r="130" spans="1:2" s="223" customFormat="1" ht="16.5" customHeight="1">
      <c r="A130" s="229" t="s">
        <v>283</v>
      </c>
      <c r="B130" s="216">
        <v>971</v>
      </c>
    </row>
    <row r="131" spans="1:2" s="223" customFormat="1" ht="16.5" customHeight="1">
      <c r="A131" s="230" t="s">
        <v>206</v>
      </c>
      <c r="B131" s="221">
        <v>170</v>
      </c>
    </row>
    <row r="132" spans="1:2" ht="16.5" customHeight="1">
      <c r="A132" s="230" t="s">
        <v>207</v>
      </c>
      <c r="B132" s="221">
        <v>554</v>
      </c>
    </row>
    <row r="133" spans="1:2" ht="16.5" customHeight="1">
      <c r="A133" s="230" t="s">
        <v>216</v>
      </c>
      <c r="B133" s="221">
        <v>241</v>
      </c>
    </row>
    <row r="134" spans="1:2" s="223" customFormat="1" ht="16.5" customHeight="1">
      <c r="A134" s="230" t="s">
        <v>284</v>
      </c>
      <c r="B134" s="221">
        <v>6</v>
      </c>
    </row>
    <row r="135" spans="1:2" s="223" customFormat="1" ht="16.5" customHeight="1">
      <c r="A135" s="229" t="s">
        <v>285</v>
      </c>
      <c r="B135" s="216">
        <v>343</v>
      </c>
    </row>
    <row r="136" spans="1:2" ht="16.5" customHeight="1">
      <c r="A136" s="230" t="s">
        <v>206</v>
      </c>
      <c r="B136" s="221">
        <v>343</v>
      </c>
    </row>
    <row r="137" spans="1:2" s="223" customFormat="1" ht="16.5" customHeight="1">
      <c r="A137" s="229" t="s">
        <v>286</v>
      </c>
      <c r="B137" s="216">
        <v>872</v>
      </c>
    </row>
    <row r="138" spans="1:2" ht="16.5" customHeight="1">
      <c r="A138" s="230" t="s">
        <v>206</v>
      </c>
      <c r="B138" s="221">
        <v>831</v>
      </c>
    </row>
    <row r="139" spans="1:2" s="223" customFormat="1" ht="16.5" customHeight="1">
      <c r="A139" s="230" t="s">
        <v>207</v>
      </c>
      <c r="B139" s="221">
        <v>41</v>
      </c>
    </row>
    <row r="140" spans="1:2" s="223" customFormat="1" ht="16.5" customHeight="1">
      <c r="A140" s="229" t="s">
        <v>287</v>
      </c>
      <c r="B140" s="216">
        <v>1692</v>
      </c>
    </row>
    <row r="141" spans="1:2" ht="16.5" customHeight="1">
      <c r="A141" s="230" t="s">
        <v>206</v>
      </c>
      <c r="B141" s="221">
        <v>1120</v>
      </c>
    </row>
    <row r="142" spans="1:2" ht="16.5" customHeight="1">
      <c r="A142" s="230" t="s">
        <v>207</v>
      </c>
      <c r="B142" s="221">
        <v>267</v>
      </c>
    </row>
    <row r="143" spans="1:2" ht="16.5" customHeight="1">
      <c r="A143" s="230" t="s">
        <v>288</v>
      </c>
      <c r="B143" s="221">
        <v>160</v>
      </c>
    </row>
    <row r="144" spans="1:2" ht="16.5" customHeight="1">
      <c r="A144" s="230" t="s">
        <v>289</v>
      </c>
      <c r="B144" s="221">
        <v>58</v>
      </c>
    </row>
    <row r="145" spans="1:2" ht="16.5" customHeight="1">
      <c r="A145" s="230" t="s">
        <v>290</v>
      </c>
      <c r="B145" s="221">
        <v>16</v>
      </c>
    </row>
    <row r="146" spans="1:2" ht="16.5" customHeight="1">
      <c r="A146" s="230" t="s">
        <v>291</v>
      </c>
      <c r="B146" s="221">
        <v>15</v>
      </c>
    </row>
    <row r="147" spans="1:2" ht="16.5" customHeight="1">
      <c r="A147" s="230" t="s">
        <v>292</v>
      </c>
      <c r="B147" s="221">
        <v>8</v>
      </c>
    </row>
    <row r="148" spans="1:2" s="223" customFormat="1" ht="16.5" customHeight="1">
      <c r="A148" s="230" t="s">
        <v>293</v>
      </c>
      <c r="B148" s="221">
        <v>48</v>
      </c>
    </row>
    <row r="149" spans="1:2" s="223" customFormat="1" ht="16.5" customHeight="1">
      <c r="A149" s="229" t="s">
        <v>294</v>
      </c>
      <c r="B149" s="216">
        <v>113</v>
      </c>
    </row>
    <row r="150" spans="1:2" s="223" customFormat="1" ht="16.5" customHeight="1">
      <c r="A150" s="230" t="s">
        <v>295</v>
      </c>
      <c r="B150" s="221">
        <v>113</v>
      </c>
    </row>
    <row r="151" spans="1:2" s="223" customFormat="1" ht="16.5" customHeight="1">
      <c r="A151" s="229" t="s">
        <v>296</v>
      </c>
      <c r="B151" s="216">
        <v>69051</v>
      </c>
    </row>
    <row r="152" spans="1:2" s="223" customFormat="1" ht="16.5" customHeight="1">
      <c r="A152" s="229" t="s">
        <v>297</v>
      </c>
      <c r="B152" s="216">
        <v>352</v>
      </c>
    </row>
    <row r="153" spans="1:2" ht="16.5" customHeight="1">
      <c r="A153" s="230" t="s">
        <v>206</v>
      </c>
      <c r="B153" s="221">
        <v>157</v>
      </c>
    </row>
    <row r="154" spans="1:2" ht="16.5" customHeight="1">
      <c r="A154" s="230" t="s">
        <v>298</v>
      </c>
      <c r="B154" s="221">
        <v>195</v>
      </c>
    </row>
    <row r="155" spans="1:2" s="223" customFormat="1" ht="16.5" customHeight="1">
      <c r="A155" s="229" t="s">
        <v>299</v>
      </c>
      <c r="B155" s="216">
        <v>64274</v>
      </c>
    </row>
    <row r="156" spans="1:2" ht="16.5" customHeight="1">
      <c r="A156" s="230" t="s">
        <v>300</v>
      </c>
      <c r="B156" s="221">
        <v>3611</v>
      </c>
    </row>
    <row r="157" spans="1:2" ht="16.5" customHeight="1">
      <c r="A157" s="230" t="s">
        <v>301</v>
      </c>
      <c r="B157" s="221">
        <v>33679</v>
      </c>
    </row>
    <row r="158" spans="1:2" ht="16.5" customHeight="1">
      <c r="A158" s="230" t="s">
        <v>302</v>
      </c>
      <c r="B158" s="221">
        <v>20072</v>
      </c>
    </row>
    <row r="159" spans="1:2" ht="16.5" customHeight="1">
      <c r="A159" s="230" t="s">
        <v>303</v>
      </c>
      <c r="B159" s="221">
        <v>50</v>
      </c>
    </row>
    <row r="160" spans="1:2" ht="16.5" customHeight="1">
      <c r="A160" s="230" t="s">
        <v>304</v>
      </c>
      <c r="B160" s="221">
        <v>18</v>
      </c>
    </row>
    <row r="161" spans="1:2" ht="16.5" customHeight="1">
      <c r="A161" s="230" t="s">
        <v>305</v>
      </c>
      <c r="B161" s="221">
        <v>6844</v>
      </c>
    </row>
    <row r="162" spans="1:2" s="223" customFormat="1" ht="16.5" customHeight="1">
      <c r="A162" s="229" t="s">
        <v>306</v>
      </c>
      <c r="B162" s="216">
        <v>288</v>
      </c>
    </row>
    <row r="163" spans="1:2" ht="16.5" customHeight="1">
      <c r="A163" s="230" t="s">
        <v>307</v>
      </c>
      <c r="B163" s="221">
        <v>288</v>
      </c>
    </row>
    <row r="164" spans="1:2" s="223" customFormat="1" ht="16.5" customHeight="1">
      <c r="A164" s="229" t="s">
        <v>308</v>
      </c>
      <c r="B164" s="216">
        <v>417</v>
      </c>
    </row>
    <row r="165" spans="1:2" ht="16.5" customHeight="1">
      <c r="A165" s="230" t="s">
        <v>309</v>
      </c>
      <c r="B165" s="221">
        <v>3</v>
      </c>
    </row>
    <row r="166" spans="1:2" s="223" customFormat="1" ht="16.5" customHeight="1">
      <c r="A166" s="230" t="s">
        <v>310</v>
      </c>
      <c r="B166" s="221">
        <v>354</v>
      </c>
    </row>
    <row r="167" spans="1:2" ht="16.5" customHeight="1">
      <c r="A167" s="230" t="s">
        <v>311</v>
      </c>
      <c r="B167" s="221">
        <v>60</v>
      </c>
    </row>
    <row r="168" spans="1:2" s="223" customFormat="1" ht="16.5" customHeight="1">
      <c r="A168" s="229" t="s">
        <v>312</v>
      </c>
      <c r="B168" s="216">
        <v>2438</v>
      </c>
    </row>
    <row r="169" spans="1:2" ht="16.5" customHeight="1">
      <c r="A169" s="230" t="s">
        <v>313</v>
      </c>
      <c r="B169" s="221">
        <v>174</v>
      </c>
    </row>
    <row r="170" spans="1:2" s="223" customFormat="1" ht="16.5" customHeight="1">
      <c r="A170" s="230" t="s">
        <v>314</v>
      </c>
      <c r="B170" s="221">
        <v>273</v>
      </c>
    </row>
    <row r="171" spans="1:2" ht="16.5" customHeight="1">
      <c r="A171" s="230" t="s">
        <v>315</v>
      </c>
      <c r="B171" s="221">
        <v>1991</v>
      </c>
    </row>
    <row r="172" spans="1:2" s="223" customFormat="1" ht="16.5" customHeight="1">
      <c r="A172" s="229" t="s">
        <v>316</v>
      </c>
      <c r="B172" s="216">
        <v>1282</v>
      </c>
    </row>
    <row r="173" spans="1:2" s="223" customFormat="1" ht="16.5" customHeight="1">
      <c r="A173" s="230" t="s">
        <v>317</v>
      </c>
      <c r="B173" s="221">
        <v>1282</v>
      </c>
    </row>
    <row r="174" spans="1:2" s="223" customFormat="1" ht="16.5" customHeight="1">
      <c r="A174" s="229" t="s">
        <v>318</v>
      </c>
      <c r="B174" s="216">
        <v>766</v>
      </c>
    </row>
    <row r="175" spans="1:2" s="223" customFormat="1" ht="16.5" customHeight="1">
      <c r="A175" s="229" t="s">
        <v>319</v>
      </c>
      <c r="B175" s="216">
        <v>242</v>
      </c>
    </row>
    <row r="176" spans="1:2" s="223" customFormat="1" ht="16.5" customHeight="1">
      <c r="A176" s="230" t="s">
        <v>206</v>
      </c>
      <c r="B176" s="221">
        <v>237</v>
      </c>
    </row>
    <row r="177" spans="1:2" ht="16.5" customHeight="1">
      <c r="A177" s="230" t="s">
        <v>207</v>
      </c>
      <c r="B177" s="221">
        <v>5</v>
      </c>
    </row>
    <row r="178" spans="1:2" s="223" customFormat="1" ht="16.5" customHeight="1">
      <c r="A178" s="229" t="s">
        <v>320</v>
      </c>
      <c r="B178" s="216">
        <v>10</v>
      </c>
    </row>
    <row r="179" spans="1:2" ht="16.5" customHeight="1">
      <c r="A179" s="230" t="s">
        <v>321</v>
      </c>
      <c r="B179" s="221">
        <v>10</v>
      </c>
    </row>
    <row r="180" spans="1:2" s="223" customFormat="1" ht="16.5" customHeight="1">
      <c r="A180" s="229" t="s">
        <v>322</v>
      </c>
      <c r="B180" s="216">
        <v>371</v>
      </c>
    </row>
    <row r="181" spans="1:2" ht="16.5" customHeight="1">
      <c r="A181" s="230" t="s">
        <v>323</v>
      </c>
      <c r="B181" s="221">
        <v>35</v>
      </c>
    </row>
    <row r="182" spans="1:2" s="223" customFormat="1" ht="16.5" customHeight="1">
      <c r="A182" s="230" t="s">
        <v>324</v>
      </c>
      <c r="B182" s="221">
        <v>140</v>
      </c>
    </row>
    <row r="183" spans="1:2" ht="16.5" customHeight="1">
      <c r="A183" s="230" t="s">
        <v>325</v>
      </c>
      <c r="B183" s="221">
        <v>196</v>
      </c>
    </row>
    <row r="184" spans="1:2" s="223" customFormat="1" ht="16.5" customHeight="1">
      <c r="A184" s="229" t="s">
        <v>326</v>
      </c>
      <c r="B184" s="216">
        <v>143</v>
      </c>
    </row>
    <row r="185" spans="1:2" s="223" customFormat="1" ht="16.5" customHeight="1">
      <c r="A185" s="230" t="s">
        <v>323</v>
      </c>
      <c r="B185" s="221">
        <v>102</v>
      </c>
    </row>
    <row r="186" spans="1:2" ht="16.5" customHeight="1">
      <c r="A186" s="230" t="s">
        <v>327</v>
      </c>
      <c r="B186" s="221">
        <v>26</v>
      </c>
    </row>
    <row r="187" spans="1:2" ht="16.5" customHeight="1">
      <c r="A187" s="230" t="s">
        <v>328</v>
      </c>
      <c r="B187" s="221">
        <v>15</v>
      </c>
    </row>
    <row r="188" spans="1:2" s="223" customFormat="1" ht="16.5" customHeight="1">
      <c r="A188" s="229" t="s">
        <v>329</v>
      </c>
      <c r="B188" s="216">
        <v>4468</v>
      </c>
    </row>
    <row r="189" spans="1:2" s="223" customFormat="1" ht="16.5" customHeight="1">
      <c r="A189" s="229" t="s">
        <v>330</v>
      </c>
      <c r="B189" s="216">
        <v>2638</v>
      </c>
    </row>
    <row r="190" spans="1:2" s="223" customFormat="1" ht="16.5" customHeight="1">
      <c r="A190" s="230" t="s">
        <v>206</v>
      </c>
      <c r="B190" s="221">
        <v>526</v>
      </c>
    </row>
    <row r="191" spans="1:2" ht="16.5" customHeight="1">
      <c r="A191" s="230" t="s">
        <v>207</v>
      </c>
      <c r="B191" s="221">
        <v>7</v>
      </c>
    </row>
    <row r="192" spans="1:2" ht="16.5" customHeight="1">
      <c r="A192" s="230" t="s">
        <v>331</v>
      </c>
      <c r="B192" s="221">
        <v>166</v>
      </c>
    </row>
    <row r="193" spans="1:2" ht="16.5" customHeight="1">
      <c r="A193" s="230" t="s">
        <v>332</v>
      </c>
      <c r="B193" s="221">
        <v>41</v>
      </c>
    </row>
    <row r="194" spans="1:2" ht="16.5" customHeight="1">
      <c r="A194" s="230" t="s">
        <v>333</v>
      </c>
      <c r="B194" s="221">
        <v>838</v>
      </c>
    </row>
    <row r="195" spans="1:2" ht="16.5" customHeight="1">
      <c r="A195" s="230" t="s">
        <v>334</v>
      </c>
      <c r="B195" s="221">
        <v>3</v>
      </c>
    </row>
    <row r="196" spans="1:2" ht="16.5" customHeight="1">
      <c r="A196" s="230" t="s">
        <v>335</v>
      </c>
      <c r="B196" s="221">
        <v>913</v>
      </c>
    </row>
    <row r="197" spans="1:2" ht="16.5" customHeight="1">
      <c r="A197" s="230" t="s">
        <v>336</v>
      </c>
      <c r="B197" s="221">
        <v>144</v>
      </c>
    </row>
    <row r="198" spans="1:2" s="223" customFormat="1" ht="16.5" customHeight="1">
      <c r="A198" s="229" t="s">
        <v>337</v>
      </c>
      <c r="B198" s="216">
        <v>78</v>
      </c>
    </row>
    <row r="199" spans="1:2" ht="16.5" customHeight="1">
      <c r="A199" s="230" t="s">
        <v>338</v>
      </c>
      <c r="B199" s="221">
        <v>5</v>
      </c>
    </row>
    <row r="200" spans="1:2" ht="16.5" customHeight="1">
      <c r="A200" s="230" t="s">
        <v>339</v>
      </c>
      <c r="B200" s="221">
        <v>73</v>
      </c>
    </row>
    <row r="201" spans="1:2" s="223" customFormat="1" ht="16.5" customHeight="1">
      <c r="A201" s="229" t="s">
        <v>340</v>
      </c>
      <c r="B201" s="216">
        <v>281</v>
      </c>
    </row>
    <row r="202" spans="1:2" ht="13.5">
      <c r="A202" s="230" t="s">
        <v>341</v>
      </c>
      <c r="B202" s="221">
        <v>79</v>
      </c>
    </row>
    <row r="203" spans="1:2" ht="13.5">
      <c r="A203" s="230" t="s">
        <v>342</v>
      </c>
      <c r="B203" s="221">
        <v>202</v>
      </c>
    </row>
    <row r="204" spans="1:2" s="223" customFormat="1" ht="13.5">
      <c r="A204" s="231" t="s">
        <v>343</v>
      </c>
      <c r="B204" s="216">
        <v>621</v>
      </c>
    </row>
    <row r="205" spans="1:2" s="223" customFormat="1" ht="13.5">
      <c r="A205" s="232" t="s">
        <v>344</v>
      </c>
      <c r="B205" s="221">
        <v>86</v>
      </c>
    </row>
    <row r="206" spans="1:2" ht="13.5">
      <c r="A206" s="232" t="s">
        <v>345</v>
      </c>
      <c r="B206" s="221">
        <v>535</v>
      </c>
    </row>
    <row r="207" spans="1:2" s="223" customFormat="1" ht="13.5">
      <c r="A207" s="231" t="s">
        <v>346</v>
      </c>
      <c r="B207" s="216">
        <v>476</v>
      </c>
    </row>
    <row r="208" spans="1:2" ht="13.5">
      <c r="A208" s="232" t="s">
        <v>347</v>
      </c>
      <c r="B208" s="221">
        <v>476</v>
      </c>
    </row>
    <row r="209" spans="1:2" s="223" customFormat="1" ht="13.5">
      <c r="A209" s="229" t="s">
        <v>348</v>
      </c>
      <c r="B209" s="216">
        <v>374</v>
      </c>
    </row>
    <row r="210" spans="1:2" ht="13.5">
      <c r="A210" s="230" t="s">
        <v>349</v>
      </c>
      <c r="B210" s="221">
        <v>173</v>
      </c>
    </row>
    <row r="211" spans="1:2" ht="13.5">
      <c r="A211" s="230" t="s">
        <v>350</v>
      </c>
      <c r="B211" s="221">
        <v>201</v>
      </c>
    </row>
    <row r="212" spans="1:2" s="223" customFormat="1" ht="13.5">
      <c r="A212" s="229" t="s">
        <v>351</v>
      </c>
      <c r="B212" s="216">
        <v>55391</v>
      </c>
    </row>
    <row r="213" spans="1:2" s="223" customFormat="1" ht="13.5">
      <c r="A213" s="229" t="s">
        <v>352</v>
      </c>
      <c r="B213" s="216">
        <v>2628</v>
      </c>
    </row>
    <row r="214" spans="1:2" ht="13.5">
      <c r="A214" s="230" t="s">
        <v>206</v>
      </c>
      <c r="B214" s="221">
        <v>618</v>
      </c>
    </row>
    <row r="215" spans="1:2" s="223" customFormat="1" ht="13.5">
      <c r="A215" s="230" t="s">
        <v>207</v>
      </c>
      <c r="B215" s="221">
        <v>139</v>
      </c>
    </row>
    <row r="216" spans="1:2" s="223" customFormat="1" ht="13.5">
      <c r="A216" s="230" t="s">
        <v>353</v>
      </c>
      <c r="B216" s="221">
        <v>14</v>
      </c>
    </row>
    <row r="217" spans="1:2" ht="13.5">
      <c r="A217" s="230" t="s">
        <v>354</v>
      </c>
      <c r="B217" s="221">
        <v>128</v>
      </c>
    </row>
    <row r="218" spans="1:2" ht="13.5">
      <c r="A218" s="230" t="s">
        <v>355</v>
      </c>
      <c r="B218" s="221">
        <v>3</v>
      </c>
    </row>
    <row r="219" spans="1:2" ht="13.5">
      <c r="A219" s="230" t="s">
        <v>356</v>
      </c>
      <c r="B219" s="221">
        <v>1510</v>
      </c>
    </row>
    <row r="220" spans="1:2" ht="13.5">
      <c r="A220" s="230" t="s">
        <v>357</v>
      </c>
      <c r="B220" s="221">
        <v>16</v>
      </c>
    </row>
    <row r="221" spans="1:2" ht="13.5">
      <c r="A221" s="230" t="s">
        <v>358</v>
      </c>
      <c r="B221" s="221">
        <v>200</v>
      </c>
    </row>
    <row r="222" spans="1:2" s="223" customFormat="1" ht="13.5">
      <c r="A222" s="229" t="s">
        <v>359</v>
      </c>
      <c r="B222" s="216">
        <v>1384</v>
      </c>
    </row>
    <row r="223" spans="1:2" ht="13.5">
      <c r="A223" s="230" t="s">
        <v>206</v>
      </c>
      <c r="B223" s="221">
        <v>240</v>
      </c>
    </row>
    <row r="224" spans="1:2" s="223" customFormat="1" ht="13.5">
      <c r="A224" s="230" t="s">
        <v>360</v>
      </c>
      <c r="B224" s="221">
        <v>24</v>
      </c>
    </row>
    <row r="225" spans="1:2" ht="13.5">
      <c r="A225" s="230" t="s">
        <v>361</v>
      </c>
      <c r="B225" s="221">
        <v>61</v>
      </c>
    </row>
    <row r="226" spans="1:2" ht="13.5">
      <c r="A226" s="230" t="s">
        <v>362</v>
      </c>
      <c r="B226" s="221">
        <v>560</v>
      </c>
    </row>
    <row r="227" spans="1:2" ht="13.5">
      <c r="A227" s="230" t="s">
        <v>363</v>
      </c>
      <c r="B227" s="221">
        <v>499</v>
      </c>
    </row>
    <row r="228" spans="1:2" s="223" customFormat="1" ht="13.5">
      <c r="A228" s="229" t="s">
        <v>364</v>
      </c>
      <c r="B228" s="216">
        <v>23451</v>
      </c>
    </row>
    <row r="229" spans="1:2" ht="13.5">
      <c r="A229" s="230" t="s">
        <v>365</v>
      </c>
      <c r="B229" s="221">
        <v>2095</v>
      </c>
    </row>
    <row r="230" spans="1:2" ht="13.5">
      <c r="A230" s="230" t="s">
        <v>366</v>
      </c>
      <c r="B230" s="221">
        <v>2884</v>
      </c>
    </row>
    <row r="231" spans="1:2" ht="13.5">
      <c r="A231" s="230" t="s">
        <v>367</v>
      </c>
      <c r="B231" s="221">
        <v>5500</v>
      </c>
    </row>
    <row r="232" spans="1:2" ht="13.5">
      <c r="A232" s="230" t="s">
        <v>368</v>
      </c>
      <c r="B232" s="221">
        <v>4617</v>
      </c>
    </row>
    <row r="233" spans="1:2" ht="13.5">
      <c r="A233" s="230" t="s">
        <v>369</v>
      </c>
      <c r="B233" s="221">
        <v>7923</v>
      </c>
    </row>
    <row r="234" spans="1:2" ht="13.5">
      <c r="A234" s="230" t="s">
        <v>370</v>
      </c>
      <c r="B234" s="221">
        <v>432</v>
      </c>
    </row>
    <row r="235" spans="1:2" s="223" customFormat="1" ht="13.5">
      <c r="A235" s="229" t="s">
        <v>371</v>
      </c>
      <c r="B235" s="216">
        <v>75</v>
      </c>
    </row>
    <row r="236" spans="1:2" ht="13.5">
      <c r="A236" s="230" t="s">
        <v>372</v>
      </c>
      <c r="B236" s="221">
        <v>75</v>
      </c>
    </row>
    <row r="237" spans="1:2" s="223" customFormat="1" ht="13.5">
      <c r="A237" s="229" t="s">
        <v>373</v>
      </c>
      <c r="B237" s="216">
        <v>617</v>
      </c>
    </row>
    <row r="238" spans="1:2" ht="13.5">
      <c r="A238" s="230" t="s">
        <v>374</v>
      </c>
      <c r="B238" s="221">
        <v>53</v>
      </c>
    </row>
    <row r="239" spans="1:2" ht="13.5">
      <c r="A239" s="230" t="s">
        <v>375</v>
      </c>
      <c r="B239" s="221">
        <v>12</v>
      </c>
    </row>
    <row r="240" spans="1:2" s="223" customFormat="1" ht="13.5">
      <c r="A240" s="230" t="s">
        <v>376</v>
      </c>
      <c r="B240" s="221">
        <v>443</v>
      </c>
    </row>
    <row r="241" spans="1:2" ht="13.5">
      <c r="A241" s="230" t="s">
        <v>377</v>
      </c>
      <c r="B241" s="221">
        <v>108</v>
      </c>
    </row>
    <row r="242" spans="1:2" ht="13.5">
      <c r="A242" s="230" t="s">
        <v>378</v>
      </c>
      <c r="B242" s="221">
        <v>1</v>
      </c>
    </row>
    <row r="243" spans="1:2" s="223" customFormat="1" ht="13.5">
      <c r="A243" s="229" t="s">
        <v>379</v>
      </c>
      <c r="B243" s="216">
        <v>2726</v>
      </c>
    </row>
    <row r="244" spans="1:2" ht="13.5">
      <c r="A244" s="230" t="s">
        <v>380</v>
      </c>
      <c r="B244" s="221">
        <v>212</v>
      </c>
    </row>
    <row r="245" spans="1:2" ht="13.5">
      <c r="A245" s="230" t="s">
        <v>381</v>
      </c>
      <c r="B245" s="221">
        <v>335</v>
      </c>
    </row>
    <row r="246" spans="1:2" ht="13.5">
      <c r="A246" s="230" t="s">
        <v>382</v>
      </c>
      <c r="B246" s="221">
        <v>1418</v>
      </c>
    </row>
    <row r="247" spans="1:2" s="223" customFormat="1" ht="13.5">
      <c r="A247" s="230" t="s">
        <v>383</v>
      </c>
      <c r="B247" s="221">
        <v>434</v>
      </c>
    </row>
    <row r="248" spans="1:2" ht="13.5">
      <c r="A248" s="230" t="s">
        <v>384</v>
      </c>
      <c r="B248" s="221">
        <v>252</v>
      </c>
    </row>
    <row r="249" spans="1:2" ht="13.5">
      <c r="A249" s="230" t="s">
        <v>385</v>
      </c>
      <c r="B249" s="221">
        <v>75</v>
      </c>
    </row>
    <row r="250" spans="1:2" s="223" customFormat="1" ht="13.5">
      <c r="A250" s="229" t="s">
        <v>386</v>
      </c>
      <c r="B250" s="216">
        <v>452</v>
      </c>
    </row>
    <row r="251" spans="1:2" ht="13.5">
      <c r="A251" s="230" t="s">
        <v>387</v>
      </c>
      <c r="B251" s="221">
        <v>88</v>
      </c>
    </row>
    <row r="252" spans="1:2" ht="13.5">
      <c r="A252" s="230" t="s">
        <v>388</v>
      </c>
      <c r="B252" s="221">
        <v>11</v>
      </c>
    </row>
    <row r="253" spans="1:2" ht="13.5">
      <c r="A253" s="230" t="s">
        <v>389</v>
      </c>
      <c r="B253" s="221">
        <v>6</v>
      </c>
    </row>
    <row r="254" spans="1:2" s="223" customFormat="1" ht="13.5">
      <c r="A254" s="230" t="s">
        <v>390</v>
      </c>
      <c r="B254" s="221">
        <v>37</v>
      </c>
    </row>
    <row r="255" spans="1:2" ht="13.5">
      <c r="A255" s="230" t="s">
        <v>391</v>
      </c>
      <c r="B255" s="221">
        <v>6</v>
      </c>
    </row>
    <row r="256" spans="1:2" ht="13.5">
      <c r="A256" s="230" t="s">
        <v>392</v>
      </c>
      <c r="B256" s="221">
        <v>304</v>
      </c>
    </row>
    <row r="257" spans="1:2" s="223" customFormat="1" ht="13.5">
      <c r="A257" s="229" t="s">
        <v>393</v>
      </c>
      <c r="B257" s="216">
        <v>5532</v>
      </c>
    </row>
    <row r="258" spans="1:2" ht="13.5">
      <c r="A258" s="230" t="s">
        <v>394</v>
      </c>
      <c r="B258" s="221">
        <v>11</v>
      </c>
    </row>
    <row r="259" spans="1:2" ht="13.5">
      <c r="A259" s="230" t="s">
        <v>395</v>
      </c>
      <c r="B259" s="221">
        <v>673</v>
      </c>
    </row>
    <row r="260" spans="1:2" s="223" customFormat="1" ht="13.5">
      <c r="A260" s="230" t="s">
        <v>396</v>
      </c>
      <c r="B260" s="221">
        <v>15</v>
      </c>
    </row>
    <row r="261" spans="1:2" ht="13.5">
      <c r="A261" s="230" t="s">
        <v>397</v>
      </c>
      <c r="B261" s="221">
        <v>198</v>
      </c>
    </row>
    <row r="262" spans="1:2" ht="13.5">
      <c r="A262" s="230" t="s">
        <v>398</v>
      </c>
      <c r="B262" s="221">
        <v>4068</v>
      </c>
    </row>
    <row r="263" spans="1:2" ht="13.5">
      <c r="A263" s="230" t="s">
        <v>399</v>
      </c>
      <c r="B263" s="221">
        <v>567</v>
      </c>
    </row>
    <row r="264" spans="1:2" s="223" customFormat="1" ht="13.5">
      <c r="A264" s="229" t="s">
        <v>400</v>
      </c>
      <c r="B264" s="216">
        <v>3408</v>
      </c>
    </row>
    <row r="265" spans="1:2" ht="13.5">
      <c r="A265" s="230" t="s">
        <v>206</v>
      </c>
      <c r="B265" s="221">
        <v>91</v>
      </c>
    </row>
    <row r="266" spans="1:2" ht="13.5">
      <c r="A266" s="230" t="s">
        <v>207</v>
      </c>
      <c r="B266" s="221">
        <v>59</v>
      </c>
    </row>
    <row r="267" spans="1:2" s="223" customFormat="1" ht="13.5">
      <c r="A267" s="230" t="s">
        <v>401</v>
      </c>
      <c r="B267" s="221">
        <v>880</v>
      </c>
    </row>
    <row r="268" spans="1:2" ht="13.5">
      <c r="A268" s="230" t="s">
        <v>402</v>
      </c>
      <c r="B268" s="221">
        <v>137</v>
      </c>
    </row>
    <row r="269" spans="1:2" s="223" customFormat="1" ht="13.5">
      <c r="A269" s="230" t="s">
        <v>403</v>
      </c>
      <c r="B269" s="221">
        <v>639</v>
      </c>
    </row>
    <row r="270" spans="1:2" ht="13.5">
      <c r="A270" s="230" t="s">
        <v>404</v>
      </c>
      <c r="B270" s="221">
        <v>1602</v>
      </c>
    </row>
    <row r="271" spans="1:2" s="223" customFormat="1" ht="13.5">
      <c r="A271" s="229" t="s">
        <v>405</v>
      </c>
      <c r="B271" s="216">
        <v>36</v>
      </c>
    </row>
    <row r="272" spans="1:2" s="223" customFormat="1" ht="13.5">
      <c r="A272" s="230" t="s">
        <v>206</v>
      </c>
      <c r="B272" s="221">
        <v>36</v>
      </c>
    </row>
    <row r="273" spans="1:2" s="223" customFormat="1" ht="13.5">
      <c r="A273" s="229" t="s">
        <v>406</v>
      </c>
      <c r="B273" s="216">
        <v>5604</v>
      </c>
    </row>
    <row r="274" spans="1:2" ht="13.5">
      <c r="A274" s="230" t="s">
        <v>407</v>
      </c>
      <c r="B274" s="221">
        <v>1679</v>
      </c>
    </row>
    <row r="275" spans="1:2" s="223" customFormat="1" ht="13.5">
      <c r="A275" s="230" t="s">
        <v>408</v>
      </c>
      <c r="B275" s="221">
        <v>3925</v>
      </c>
    </row>
    <row r="276" spans="1:2" s="223" customFormat="1" ht="13.5">
      <c r="A276" s="229" t="s">
        <v>409</v>
      </c>
      <c r="B276" s="216">
        <v>13</v>
      </c>
    </row>
    <row r="277" spans="1:2" ht="13.5">
      <c r="A277" s="230" t="s">
        <v>410</v>
      </c>
      <c r="B277" s="221">
        <v>13</v>
      </c>
    </row>
    <row r="278" spans="1:2" s="223" customFormat="1" ht="13.5">
      <c r="A278" s="229" t="s">
        <v>411</v>
      </c>
      <c r="B278" s="216">
        <v>1024</v>
      </c>
    </row>
    <row r="279" spans="1:2" ht="13.5">
      <c r="A279" s="230" t="s">
        <v>412</v>
      </c>
      <c r="B279" s="221">
        <v>205</v>
      </c>
    </row>
    <row r="280" spans="1:2" ht="13.5">
      <c r="A280" s="230" t="s">
        <v>413</v>
      </c>
      <c r="B280" s="221">
        <v>819</v>
      </c>
    </row>
    <row r="281" spans="1:2" s="223" customFormat="1" ht="13.5">
      <c r="A281" s="229" t="s">
        <v>414</v>
      </c>
      <c r="B281" s="216">
        <v>10</v>
      </c>
    </row>
    <row r="282" spans="1:2" ht="13.5">
      <c r="A282" s="230" t="s">
        <v>415</v>
      </c>
      <c r="B282" s="221">
        <v>7</v>
      </c>
    </row>
    <row r="283" spans="1:2" s="223" customFormat="1" ht="13.5">
      <c r="A283" s="230" t="s">
        <v>416</v>
      </c>
      <c r="B283" s="221">
        <v>3</v>
      </c>
    </row>
    <row r="284" spans="1:2" s="223" customFormat="1" ht="13.5">
      <c r="A284" s="229" t="s">
        <v>417</v>
      </c>
      <c r="B284" s="216">
        <v>7630</v>
      </c>
    </row>
    <row r="285" spans="1:2" ht="13.5">
      <c r="A285" s="230" t="s">
        <v>418</v>
      </c>
      <c r="B285" s="221">
        <v>7630</v>
      </c>
    </row>
    <row r="286" spans="1:2" s="223" customFormat="1" ht="13.5">
      <c r="A286" s="229" t="s">
        <v>419</v>
      </c>
      <c r="B286" s="216">
        <v>401</v>
      </c>
    </row>
    <row r="287" spans="1:2" ht="13.5">
      <c r="A287" s="230" t="s">
        <v>206</v>
      </c>
      <c r="B287" s="221">
        <v>151</v>
      </c>
    </row>
    <row r="288" spans="1:2" s="223" customFormat="1" ht="13.5">
      <c r="A288" s="230" t="s">
        <v>207</v>
      </c>
      <c r="B288" s="221">
        <v>27</v>
      </c>
    </row>
    <row r="289" spans="1:2" ht="13.5">
      <c r="A289" s="230" t="s">
        <v>420</v>
      </c>
      <c r="B289" s="221">
        <v>202</v>
      </c>
    </row>
    <row r="290" spans="1:2" s="223" customFormat="1" ht="13.5">
      <c r="A290" s="230" t="s">
        <v>218</v>
      </c>
      <c r="B290" s="221">
        <v>18</v>
      </c>
    </row>
    <row r="291" spans="1:2" s="223" customFormat="1" ht="13.5">
      <c r="A291" s="230" t="s">
        <v>421</v>
      </c>
      <c r="B291" s="221">
        <v>3</v>
      </c>
    </row>
    <row r="292" spans="1:2" s="223" customFormat="1" ht="13.5">
      <c r="A292" s="229" t="s">
        <v>422</v>
      </c>
      <c r="B292" s="216">
        <v>69</v>
      </c>
    </row>
    <row r="293" spans="1:2" ht="13.5">
      <c r="A293" s="230" t="s">
        <v>423</v>
      </c>
      <c r="B293" s="221">
        <v>57</v>
      </c>
    </row>
    <row r="294" spans="1:2" ht="13.5">
      <c r="A294" s="230" t="s">
        <v>424</v>
      </c>
      <c r="B294" s="221">
        <v>12</v>
      </c>
    </row>
    <row r="295" spans="1:2" s="223" customFormat="1" ht="13.5">
      <c r="A295" s="229" t="s">
        <v>425</v>
      </c>
      <c r="B295" s="216">
        <v>331</v>
      </c>
    </row>
    <row r="296" spans="1:2" ht="13.5">
      <c r="A296" s="230" t="s">
        <v>426</v>
      </c>
      <c r="B296" s="221">
        <v>331</v>
      </c>
    </row>
    <row r="297" spans="1:2" s="223" customFormat="1" ht="13.5">
      <c r="A297" s="229" t="s">
        <v>427</v>
      </c>
      <c r="B297" s="216">
        <v>52306</v>
      </c>
    </row>
    <row r="298" spans="1:2" s="223" customFormat="1" ht="13.5">
      <c r="A298" s="229" t="s">
        <v>428</v>
      </c>
      <c r="B298" s="216">
        <v>830</v>
      </c>
    </row>
    <row r="299" spans="1:2" ht="13.5">
      <c r="A299" s="230" t="s">
        <v>206</v>
      </c>
      <c r="B299" s="221">
        <v>303</v>
      </c>
    </row>
    <row r="300" spans="1:2" s="223" customFormat="1" ht="13.5">
      <c r="A300" s="230" t="s">
        <v>207</v>
      </c>
      <c r="B300" s="221">
        <v>314</v>
      </c>
    </row>
    <row r="301" spans="1:2" ht="13.5">
      <c r="A301" s="230" t="s">
        <v>429</v>
      </c>
      <c r="B301" s="221">
        <v>213</v>
      </c>
    </row>
    <row r="302" spans="1:2" s="223" customFormat="1" ht="13.5">
      <c r="A302" s="229" t="s">
        <v>430</v>
      </c>
      <c r="B302" s="216">
        <v>12912</v>
      </c>
    </row>
    <row r="303" spans="1:2" s="223" customFormat="1" ht="13.5">
      <c r="A303" s="230" t="s">
        <v>431</v>
      </c>
      <c r="B303" s="221">
        <v>5522</v>
      </c>
    </row>
    <row r="304" spans="1:2" ht="13.5">
      <c r="A304" s="230" t="s">
        <v>432</v>
      </c>
      <c r="B304" s="221">
        <v>6525</v>
      </c>
    </row>
    <row r="305" spans="1:2" ht="13.5">
      <c r="A305" s="230" t="s">
        <v>433</v>
      </c>
      <c r="B305" s="221">
        <v>357</v>
      </c>
    </row>
    <row r="306" spans="1:2" ht="13.5">
      <c r="A306" s="230" t="s">
        <v>434</v>
      </c>
      <c r="B306" s="221">
        <v>508</v>
      </c>
    </row>
    <row r="307" spans="1:2" s="223" customFormat="1" ht="13.5">
      <c r="A307" s="229" t="s">
        <v>435</v>
      </c>
      <c r="B307" s="216">
        <v>4571</v>
      </c>
    </row>
    <row r="308" spans="1:2" ht="13.5">
      <c r="A308" s="230" t="s">
        <v>436</v>
      </c>
      <c r="B308" s="221">
        <v>4162</v>
      </c>
    </row>
    <row r="309" spans="1:2" ht="13.5">
      <c r="A309" s="230" t="s">
        <v>437</v>
      </c>
      <c r="B309" s="221">
        <v>409</v>
      </c>
    </row>
    <row r="310" spans="1:2" s="223" customFormat="1" ht="13.5">
      <c r="A310" s="229" t="s">
        <v>438</v>
      </c>
      <c r="B310" s="216">
        <v>7422</v>
      </c>
    </row>
    <row r="311" spans="1:2" ht="13.5">
      <c r="A311" s="230" t="s">
        <v>439</v>
      </c>
      <c r="B311" s="221">
        <v>868</v>
      </c>
    </row>
    <row r="312" spans="1:2" s="223" customFormat="1" ht="13.5">
      <c r="A312" s="230" t="s">
        <v>440</v>
      </c>
      <c r="B312" s="221">
        <v>408</v>
      </c>
    </row>
    <row r="313" spans="1:2" ht="13.5">
      <c r="A313" s="230" t="s">
        <v>441</v>
      </c>
      <c r="B313" s="221">
        <v>3628</v>
      </c>
    </row>
    <row r="314" spans="1:2" ht="13.5">
      <c r="A314" s="230" t="s">
        <v>442</v>
      </c>
      <c r="B314" s="221">
        <v>925</v>
      </c>
    </row>
    <row r="315" spans="1:2" s="223" customFormat="1" ht="13.5">
      <c r="A315" s="230" t="s">
        <v>443</v>
      </c>
      <c r="B315" s="221">
        <v>733</v>
      </c>
    </row>
    <row r="316" spans="1:2" ht="13.5">
      <c r="A316" s="230" t="s">
        <v>444</v>
      </c>
      <c r="B316" s="221">
        <v>860</v>
      </c>
    </row>
    <row r="317" spans="1:2" s="223" customFormat="1" ht="13.5">
      <c r="A317" s="229" t="s">
        <v>445</v>
      </c>
      <c r="B317" s="216">
        <v>20</v>
      </c>
    </row>
    <row r="318" spans="1:2" ht="13.5">
      <c r="A318" s="230" t="s">
        <v>446</v>
      </c>
      <c r="B318" s="221">
        <v>20</v>
      </c>
    </row>
    <row r="319" spans="1:2" s="223" customFormat="1" ht="13.5">
      <c r="A319" s="229" t="s">
        <v>447</v>
      </c>
      <c r="B319" s="216">
        <v>3265</v>
      </c>
    </row>
    <row r="320" spans="1:2" ht="13.5">
      <c r="A320" s="230" t="s">
        <v>448</v>
      </c>
      <c r="B320" s="221">
        <v>1537</v>
      </c>
    </row>
    <row r="321" spans="1:2" s="223" customFormat="1" ht="13.5">
      <c r="A321" s="230" t="s">
        <v>449</v>
      </c>
      <c r="B321" s="221">
        <v>1728</v>
      </c>
    </row>
    <row r="322" spans="1:2" s="223" customFormat="1" ht="13.5">
      <c r="A322" s="229" t="s">
        <v>450</v>
      </c>
      <c r="B322" s="216">
        <v>5659</v>
      </c>
    </row>
    <row r="323" spans="1:2" ht="13.5">
      <c r="A323" s="230" t="s">
        <v>451</v>
      </c>
      <c r="B323" s="221">
        <v>1450</v>
      </c>
    </row>
    <row r="324" spans="1:2" s="223" customFormat="1" ht="13.5">
      <c r="A324" s="230" t="s">
        <v>452</v>
      </c>
      <c r="B324" s="221">
        <v>2721</v>
      </c>
    </row>
    <row r="325" spans="1:2" ht="13.5">
      <c r="A325" s="230" t="s">
        <v>453</v>
      </c>
      <c r="B325" s="221">
        <v>1488</v>
      </c>
    </row>
    <row r="326" spans="1:2" s="223" customFormat="1" ht="13.5">
      <c r="A326" s="229" t="s">
        <v>454</v>
      </c>
      <c r="B326" s="216">
        <v>15191</v>
      </c>
    </row>
    <row r="327" spans="1:2" ht="13.5">
      <c r="A327" s="230" t="s">
        <v>455</v>
      </c>
      <c r="B327" s="221">
        <v>15191</v>
      </c>
    </row>
    <row r="328" spans="1:2" s="223" customFormat="1" ht="13.5">
      <c r="A328" s="229" t="s">
        <v>456</v>
      </c>
      <c r="B328" s="216">
        <v>1610</v>
      </c>
    </row>
    <row r="329" spans="1:2" ht="13.5">
      <c r="A329" s="230" t="s">
        <v>457</v>
      </c>
      <c r="B329" s="221">
        <v>1260</v>
      </c>
    </row>
    <row r="330" spans="1:2" s="223" customFormat="1" ht="13.5">
      <c r="A330" s="230" t="s">
        <v>458</v>
      </c>
      <c r="B330" s="221">
        <v>350</v>
      </c>
    </row>
    <row r="331" spans="1:2" s="223" customFormat="1" ht="13.5">
      <c r="A331" s="229" t="s">
        <v>459</v>
      </c>
      <c r="B331" s="216">
        <v>172</v>
      </c>
    </row>
    <row r="332" spans="1:2" s="223" customFormat="1" ht="13.5">
      <c r="A332" s="230" t="s">
        <v>460</v>
      </c>
      <c r="B332" s="221">
        <v>172</v>
      </c>
    </row>
    <row r="333" spans="1:2" s="223" customFormat="1" ht="13.5">
      <c r="A333" s="229" t="s">
        <v>461</v>
      </c>
      <c r="B333" s="216">
        <v>364</v>
      </c>
    </row>
    <row r="334" spans="1:2" s="223" customFormat="1" ht="13.5">
      <c r="A334" s="230" t="s">
        <v>206</v>
      </c>
      <c r="B334" s="221">
        <v>148</v>
      </c>
    </row>
    <row r="335" spans="1:2" s="223" customFormat="1" ht="13.5">
      <c r="A335" s="230" t="s">
        <v>230</v>
      </c>
      <c r="B335" s="221">
        <v>6</v>
      </c>
    </row>
    <row r="336" spans="1:2" ht="13.5">
      <c r="A336" s="230" t="s">
        <v>462</v>
      </c>
      <c r="B336" s="221">
        <v>35</v>
      </c>
    </row>
    <row r="337" spans="1:2" ht="13.5">
      <c r="A337" s="230" t="s">
        <v>463</v>
      </c>
      <c r="B337" s="221">
        <v>60</v>
      </c>
    </row>
    <row r="338" spans="1:2" ht="13.5">
      <c r="A338" s="230" t="s">
        <v>218</v>
      </c>
      <c r="B338" s="221">
        <v>112</v>
      </c>
    </row>
    <row r="339" spans="1:2" s="223" customFormat="1" ht="13.5">
      <c r="A339" s="230" t="s">
        <v>464</v>
      </c>
      <c r="B339" s="221">
        <v>3</v>
      </c>
    </row>
    <row r="340" spans="1:2" s="223" customFormat="1" ht="13.5">
      <c r="A340" s="229" t="s">
        <v>465</v>
      </c>
      <c r="B340" s="216">
        <v>290</v>
      </c>
    </row>
    <row r="341" spans="1:2" ht="13.5">
      <c r="A341" s="230" t="s">
        <v>466</v>
      </c>
      <c r="B341" s="221">
        <v>290</v>
      </c>
    </row>
    <row r="342" spans="1:2" s="223" customFormat="1" ht="13.5">
      <c r="A342" s="229" t="s">
        <v>467</v>
      </c>
      <c r="B342" s="216">
        <v>5132</v>
      </c>
    </row>
    <row r="343" spans="1:2" s="223" customFormat="1" ht="13.5">
      <c r="A343" s="229" t="s">
        <v>468</v>
      </c>
      <c r="B343" s="216">
        <v>154</v>
      </c>
    </row>
    <row r="344" spans="1:2" ht="13.5">
      <c r="A344" s="230" t="s">
        <v>206</v>
      </c>
      <c r="B344" s="221">
        <v>92</v>
      </c>
    </row>
    <row r="345" spans="1:2" ht="13.5">
      <c r="A345" s="230" t="s">
        <v>207</v>
      </c>
      <c r="B345" s="221">
        <v>62</v>
      </c>
    </row>
    <row r="346" spans="1:2" s="223" customFormat="1" ht="13.5">
      <c r="A346" s="229" t="s">
        <v>469</v>
      </c>
      <c r="B346" s="216">
        <v>3417</v>
      </c>
    </row>
    <row r="347" spans="1:2" ht="13.5">
      <c r="A347" s="230" t="s">
        <v>470</v>
      </c>
      <c r="B347" s="221">
        <v>13</v>
      </c>
    </row>
    <row r="348" spans="1:2" s="223" customFormat="1" ht="13.5">
      <c r="A348" s="230" t="s">
        <v>471</v>
      </c>
      <c r="B348" s="221">
        <v>669</v>
      </c>
    </row>
    <row r="349" spans="1:2" ht="13.5">
      <c r="A349" s="230" t="s">
        <v>472</v>
      </c>
      <c r="B349" s="221">
        <v>2735</v>
      </c>
    </row>
    <row r="350" spans="1:2" s="223" customFormat="1" ht="13.5">
      <c r="A350" s="229" t="s">
        <v>473</v>
      </c>
      <c r="B350" s="216">
        <v>37</v>
      </c>
    </row>
    <row r="351" spans="1:2" ht="13.5">
      <c r="A351" s="230" t="s">
        <v>474</v>
      </c>
      <c r="B351" s="221">
        <v>37</v>
      </c>
    </row>
    <row r="352" spans="1:2" s="223" customFormat="1" ht="13.5">
      <c r="A352" s="229" t="s">
        <v>475</v>
      </c>
      <c r="B352" s="216">
        <v>245</v>
      </c>
    </row>
    <row r="353" spans="1:2" ht="13.5">
      <c r="A353" s="230" t="s">
        <v>476</v>
      </c>
      <c r="B353" s="221">
        <v>31</v>
      </c>
    </row>
    <row r="354" spans="1:2" ht="13.5">
      <c r="A354" s="230" t="s">
        <v>477</v>
      </c>
      <c r="B354" s="221">
        <v>214</v>
      </c>
    </row>
    <row r="355" spans="1:2" s="223" customFormat="1" ht="13.5">
      <c r="A355" s="229" t="s">
        <v>478</v>
      </c>
      <c r="B355" s="216">
        <v>1060</v>
      </c>
    </row>
    <row r="356" spans="1:2" s="223" customFormat="1" ht="13.5">
      <c r="A356" s="230" t="s">
        <v>479</v>
      </c>
      <c r="B356" s="221">
        <v>1060</v>
      </c>
    </row>
    <row r="357" spans="1:2" s="223" customFormat="1" ht="13.5">
      <c r="A357" s="229" t="s">
        <v>480</v>
      </c>
      <c r="B357" s="216">
        <v>219</v>
      </c>
    </row>
    <row r="358" spans="1:2" s="223" customFormat="1" ht="13.5">
      <c r="A358" s="230" t="s">
        <v>481</v>
      </c>
      <c r="B358" s="221">
        <v>219</v>
      </c>
    </row>
    <row r="359" spans="1:2" s="223" customFormat="1" ht="13.5">
      <c r="A359" s="229" t="s">
        <v>482</v>
      </c>
      <c r="B359" s="216">
        <v>40224</v>
      </c>
    </row>
    <row r="360" spans="1:2" s="223" customFormat="1" ht="13.5">
      <c r="A360" s="229" t="s">
        <v>483</v>
      </c>
      <c r="B360" s="216">
        <v>14966</v>
      </c>
    </row>
    <row r="361" spans="1:2" ht="13.5">
      <c r="A361" s="230" t="s">
        <v>206</v>
      </c>
      <c r="B361" s="221">
        <v>230</v>
      </c>
    </row>
    <row r="362" spans="1:2" ht="13.5">
      <c r="A362" s="230" t="s">
        <v>207</v>
      </c>
      <c r="B362" s="221">
        <v>3018</v>
      </c>
    </row>
    <row r="363" spans="1:2" ht="13.5">
      <c r="A363" s="230" t="s">
        <v>484</v>
      </c>
      <c r="B363" s="221">
        <v>3006</v>
      </c>
    </row>
    <row r="364" spans="1:2" ht="13.5">
      <c r="A364" s="230" t="s">
        <v>485</v>
      </c>
      <c r="B364" s="221">
        <v>182</v>
      </c>
    </row>
    <row r="365" spans="1:2" ht="13.5">
      <c r="A365" s="230" t="s">
        <v>486</v>
      </c>
      <c r="B365" s="221">
        <v>76</v>
      </c>
    </row>
    <row r="366" spans="1:2" ht="13.5">
      <c r="A366" s="230" t="s">
        <v>487</v>
      </c>
      <c r="B366" s="221">
        <v>131</v>
      </c>
    </row>
    <row r="367" spans="1:2" s="223" customFormat="1" ht="13.5">
      <c r="A367" s="230" t="s">
        <v>488</v>
      </c>
      <c r="B367" s="221">
        <v>8323</v>
      </c>
    </row>
    <row r="368" spans="1:2" s="223" customFormat="1" ht="13.5">
      <c r="A368" s="229" t="s">
        <v>489</v>
      </c>
      <c r="B368" s="216">
        <v>602</v>
      </c>
    </row>
    <row r="369" spans="1:2" s="223" customFormat="1" ht="13.5">
      <c r="A369" s="230" t="s">
        <v>490</v>
      </c>
      <c r="B369" s="221">
        <v>602</v>
      </c>
    </row>
    <row r="370" spans="1:2" s="223" customFormat="1" ht="13.5">
      <c r="A370" s="229" t="s">
        <v>491</v>
      </c>
      <c r="B370" s="216">
        <v>16276</v>
      </c>
    </row>
    <row r="371" spans="1:2" ht="13.5">
      <c r="A371" s="230" t="s">
        <v>492</v>
      </c>
      <c r="B371" s="221">
        <v>10878</v>
      </c>
    </row>
    <row r="372" spans="1:2" s="223" customFormat="1" ht="13.5">
      <c r="A372" s="230" t="s">
        <v>493</v>
      </c>
      <c r="B372" s="221">
        <v>5398</v>
      </c>
    </row>
    <row r="373" spans="1:2" s="223" customFormat="1" ht="13.5">
      <c r="A373" s="229" t="s">
        <v>494</v>
      </c>
      <c r="B373" s="216">
        <v>8158</v>
      </c>
    </row>
    <row r="374" spans="1:2" s="223" customFormat="1" ht="13.5">
      <c r="A374" s="230" t="s">
        <v>495</v>
      </c>
      <c r="B374" s="221">
        <v>8158</v>
      </c>
    </row>
    <row r="375" spans="1:2" s="223" customFormat="1" ht="13.5">
      <c r="A375" s="229" t="s">
        <v>496</v>
      </c>
      <c r="B375" s="216">
        <v>222</v>
      </c>
    </row>
    <row r="376" spans="1:2" s="223" customFormat="1" ht="13.5">
      <c r="A376" s="230" t="s">
        <v>497</v>
      </c>
      <c r="B376" s="221">
        <v>222</v>
      </c>
    </row>
    <row r="377" spans="1:2" s="223" customFormat="1" ht="13.5">
      <c r="A377" s="229" t="s">
        <v>498</v>
      </c>
      <c r="B377" s="216">
        <v>48121</v>
      </c>
    </row>
    <row r="378" spans="1:2" s="223" customFormat="1" ht="13.5">
      <c r="A378" s="229" t="s">
        <v>499</v>
      </c>
      <c r="B378" s="216">
        <v>19490</v>
      </c>
    </row>
    <row r="379" spans="1:2" ht="13.5">
      <c r="A379" s="230" t="s">
        <v>206</v>
      </c>
      <c r="B379" s="221">
        <v>1954</v>
      </c>
    </row>
    <row r="380" spans="1:2" ht="13.5">
      <c r="A380" s="230" t="s">
        <v>207</v>
      </c>
      <c r="B380" s="221">
        <v>119</v>
      </c>
    </row>
    <row r="381" spans="1:2" ht="13.5">
      <c r="A381" s="230" t="s">
        <v>218</v>
      </c>
      <c r="B381" s="221">
        <v>2632</v>
      </c>
    </row>
    <row r="382" spans="1:2" ht="13.5">
      <c r="A382" s="230" t="s">
        <v>500</v>
      </c>
      <c r="B382" s="221">
        <v>401</v>
      </c>
    </row>
    <row r="383" spans="1:2" ht="13.5">
      <c r="A383" s="230" t="s">
        <v>501</v>
      </c>
      <c r="B383" s="221">
        <v>136</v>
      </c>
    </row>
    <row r="384" spans="1:2" ht="13.5">
      <c r="A384" s="230" t="s">
        <v>502</v>
      </c>
      <c r="B384" s="221">
        <v>14</v>
      </c>
    </row>
    <row r="385" spans="1:2" ht="13.5">
      <c r="A385" s="230" t="s">
        <v>503</v>
      </c>
      <c r="B385" s="221">
        <v>10</v>
      </c>
    </row>
    <row r="386" spans="1:2" ht="13.5">
      <c r="A386" s="230" t="s">
        <v>504</v>
      </c>
      <c r="B386" s="221">
        <v>20</v>
      </c>
    </row>
    <row r="387" spans="1:2" ht="13.5">
      <c r="A387" s="230" t="s">
        <v>505</v>
      </c>
      <c r="B387" s="221">
        <v>3597</v>
      </c>
    </row>
    <row r="388" spans="1:2" ht="13.5">
      <c r="A388" s="230" t="s">
        <v>506</v>
      </c>
      <c r="B388" s="221">
        <v>6</v>
      </c>
    </row>
    <row r="389" spans="1:2" ht="13.5">
      <c r="A389" s="230" t="s">
        <v>507</v>
      </c>
      <c r="B389" s="221">
        <v>804</v>
      </c>
    </row>
    <row r="390" spans="1:2" ht="13.5">
      <c r="A390" s="230" t="s">
        <v>508</v>
      </c>
      <c r="B390" s="221">
        <v>455</v>
      </c>
    </row>
    <row r="391" spans="1:2" ht="13.5">
      <c r="A391" s="230" t="s">
        <v>509</v>
      </c>
      <c r="B391" s="221">
        <v>150</v>
      </c>
    </row>
    <row r="392" spans="1:2" ht="13.5">
      <c r="A392" s="230" t="s">
        <v>510</v>
      </c>
      <c r="B392" s="221">
        <v>6</v>
      </c>
    </row>
    <row r="393" spans="1:2" ht="13.5">
      <c r="A393" s="230" t="s">
        <v>511</v>
      </c>
      <c r="B393" s="221">
        <v>2500</v>
      </c>
    </row>
    <row r="394" spans="1:2" ht="13.5">
      <c r="A394" s="230" t="s">
        <v>512</v>
      </c>
      <c r="B394" s="221">
        <v>6686</v>
      </c>
    </row>
    <row r="395" spans="1:2" s="223" customFormat="1" ht="13.5">
      <c r="A395" s="229" t="s">
        <v>513</v>
      </c>
      <c r="B395" s="216">
        <v>9295</v>
      </c>
    </row>
    <row r="396" spans="1:2" ht="13.5">
      <c r="A396" s="230" t="s">
        <v>206</v>
      </c>
      <c r="B396" s="221">
        <v>90</v>
      </c>
    </row>
    <row r="397" spans="1:2" ht="13.5">
      <c r="A397" s="230" t="s">
        <v>207</v>
      </c>
      <c r="B397" s="221">
        <v>56</v>
      </c>
    </row>
    <row r="398" spans="1:2" ht="13.5">
      <c r="A398" s="230" t="s">
        <v>514</v>
      </c>
      <c r="B398" s="221">
        <v>981</v>
      </c>
    </row>
    <row r="399" spans="1:2" ht="13.5">
      <c r="A399" s="230" t="s">
        <v>515</v>
      </c>
      <c r="B399" s="221">
        <v>290</v>
      </c>
    </row>
    <row r="400" spans="1:2" ht="13.5">
      <c r="A400" s="230" t="s">
        <v>516</v>
      </c>
      <c r="B400" s="221">
        <v>68</v>
      </c>
    </row>
    <row r="401" spans="1:2" ht="13.5">
      <c r="A401" s="230" t="s">
        <v>517</v>
      </c>
      <c r="B401" s="221">
        <v>50</v>
      </c>
    </row>
    <row r="402" spans="1:2" ht="13.5">
      <c r="A402" s="230" t="s">
        <v>518</v>
      </c>
      <c r="B402" s="221">
        <v>1209</v>
      </c>
    </row>
    <row r="403" spans="1:2" ht="13.5">
      <c r="A403" s="230" t="s">
        <v>519</v>
      </c>
      <c r="B403" s="221">
        <v>3</v>
      </c>
    </row>
    <row r="404" spans="1:2" ht="13.5">
      <c r="A404" s="230" t="s">
        <v>520</v>
      </c>
      <c r="B404" s="221">
        <v>50</v>
      </c>
    </row>
    <row r="405" spans="1:2" ht="13.5">
      <c r="A405" s="230" t="s">
        <v>521</v>
      </c>
      <c r="B405" s="221">
        <v>30</v>
      </c>
    </row>
    <row r="406" spans="1:2" ht="13.5">
      <c r="A406" s="230" t="s">
        <v>522</v>
      </c>
      <c r="B406" s="221">
        <v>16</v>
      </c>
    </row>
    <row r="407" spans="1:2" s="223" customFormat="1" ht="13.5">
      <c r="A407" s="230" t="s">
        <v>523</v>
      </c>
      <c r="B407" s="221">
        <v>6452</v>
      </c>
    </row>
    <row r="408" spans="1:2" s="223" customFormat="1" ht="13.5">
      <c r="A408" s="229" t="s">
        <v>524</v>
      </c>
      <c r="B408" s="216">
        <v>5175</v>
      </c>
    </row>
    <row r="409" spans="1:2" ht="13.5">
      <c r="A409" s="230" t="s">
        <v>206</v>
      </c>
      <c r="B409" s="221">
        <v>245</v>
      </c>
    </row>
    <row r="410" spans="1:2" ht="13.5">
      <c r="A410" s="230" t="s">
        <v>216</v>
      </c>
      <c r="B410" s="221">
        <v>4</v>
      </c>
    </row>
    <row r="411" spans="1:2" ht="13.5">
      <c r="A411" s="230" t="s">
        <v>525</v>
      </c>
      <c r="B411" s="221">
        <v>564</v>
      </c>
    </row>
    <row r="412" spans="1:2" ht="13.5">
      <c r="A412" s="230" t="s">
        <v>526</v>
      </c>
      <c r="B412" s="221">
        <v>2102</v>
      </c>
    </row>
    <row r="413" spans="1:2" ht="13.5">
      <c r="A413" s="230" t="s">
        <v>527</v>
      </c>
      <c r="B413" s="221">
        <v>1092</v>
      </c>
    </row>
    <row r="414" spans="1:2" ht="13.5">
      <c r="A414" s="230" t="s">
        <v>528</v>
      </c>
      <c r="B414" s="221">
        <v>348</v>
      </c>
    </row>
    <row r="415" spans="1:2" ht="13.5">
      <c r="A415" s="230" t="s">
        <v>529</v>
      </c>
      <c r="B415" s="221">
        <v>2</v>
      </c>
    </row>
    <row r="416" spans="1:2" ht="13.5">
      <c r="A416" s="230" t="s">
        <v>530</v>
      </c>
      <c r="B416" s="221">
        <v>40</v>
      </c>
    </row>
    <row r="417" spans="1:2" ht="13.5">
      <c r="A417" s="230" t="s">
        <v>531</v>
      </c>
      <c r="B417" s="221">
        <v>249</v>
      </c>
    </row>
    <row r="418" spans="1:2" ht="13.5">
      <c r="A418" s="230" t="s">
        <v>532</v>
      </c>
      <c r="B418" s="221">
        <v>171</v>
      </c>
    </row>
    <row r="419" spans="1:2" ht="13.5">
      <c r="A419" s="230" t="s">
        <v>533</v>
      </c>
      <c r="B419" s="221">
        <v>123</v>
      </c>
    </row>
    <row r="420" spans="1:2" ht="13.5">
      <c r="A420" s="230" t="s">
        <v>534</v>
      </c>
      <c r="B420" s="221">
        <v>235</v>
      </c>
    </row>
    <row r="421" spans="1:2" s="223" customFormat="1" ht="13.5">
      <c r="A421" s="229" t="s">
        <v>535</v>
      </c>
      <c r="B421" s="216">
        <v>9423</v>
      </c>
    </row>
    <row r="422" spans="1:2" s="223" customFormat="1" ht="13.5">
      <c r="A422" s="230" t="s">
        <v>206</v>
      </c>
      <c r="B422" s="221">
        <v>432</v>
      </c>
    </row>
    <row r="423" spans="1:2" ht="13.5">
      <c r="A423" s="230" t="s">
        <v>207</v>
      </c>
      <c r="B423" s="221">
        <v>44</v>
      </c>
    </row>
    <row r="424" spans="1:2" ht="13.5">
      <c r="A424" s="230" t="s">
        <v>536</v>
      </c>
      <c r="B424" s="221">
        <v>5233</v>
      </c>
    </row>
    <row r="425" spans="1:2" ht="13.5">
      <c r="A425" s="230" t="s">
        <v>537</v>
      </c>
      <c r="B425" s="221">
        <v>2072</v>
      </c>
    </row>
    <row r="426" spans="1:2" ht="13.5">
      <c r="A426" s="230" t="s">
        <v>538</v>
      </c>
      <c r="B426" s="221">
        <v>150</v>
      </c>
    </row>
    <row r="427" spans="1:2" ht="13.5">
      <c r="A427" s="230" t="s">
        <v>539</v>
      </c>
      <c r="B427" s="221">
        <v>391</v>
      </c>
    </row>
    <row r="428" spans="1:2" ht="13.5">
      <c r="A428" s="230" t="s">
        <v>540</v>
      </c>
      <c r="B428" s="221">
        <v>84</v>
      </c>
    </row>
    <row r="429" spans="1:2" ht="13.5">
      <c r="A429" s="230" t="s">
        <v>541</v>
      </c>
      <c r="B429" s="221">
        <v>1017</v>
      </c>
    </row>
    <row r="430" spans="1:2" s="223" customFormat="1" ht="13.5">
      <c r="A430" s="229" t="s">
        <v>542</v>
      </c>
      <c r="B430" s="216">
        <v>3121</v>
      </c>
    </row>
    <row r="431" spans="1:2" s="223" customFormat="1" ht="13.5">
      <c r="A431" s="230" t="s">
        <v>543</v>
      </c>
      <c r="B431" s="221">
        <v>1758</v>
      </c>
    </row>
    <row r="432" spans="1:2" ht="13.5">
      <c r="A432" s="230" t="s">
        <v>544</v>
      </c>
      <c r="B432" s="221">
        <v>750</v>
      </c>
    </row>
    <row r="433" spans="1:2" s="223" customFormat="1" ht="13.5">
      <c r="A433" s="230" t="s">
        <v>545</v>
      </c>
      <c r="B433" s="221">
        <v>600</v>
      </c>
    </row>
    <row r="434" spans="1:2" ht="13.5">
      <c r="A434" s="230" t="s">
        <v>546</v>
      </c>
      <c r="B434" s="221">
        <v>13</v>
      </c>
    </row>
    <row r="435" spans="1:2" s="223" customFormat="1" ht="13.5">
      <c r="A435" s="229" t="s">
        <v>547</v>
      </c>
      <c r="B435" s="216">
        <v>914</v>
      </c>
    </row>
    <row r="436" spans="1:2" ht="13.5">
      <c r="A436" s="230" t="s">
        <v>548</v>
      </c>
      <c r="B436" s="221">
        <v>908</v>
      </c>
    </row>
    <row r="437" spans="1:2" ht="13.5">
      <c r="A437" s="230" t="s">
        <v>549</v>
      </c>
      <c r="B437" s="221">
        <v>6</v>
      </c>
    </row>
    <row r="438" spans="1:2" s="223" customFormat="1" ht="13.5">
      <c r="A438" s="229" t="s">
        <v>550</v>
      </c>
      <c r="B438" s="216">
        <v>11</v>
      </c>
    </row>
    <row r="439" spans="1:2" ht="13.5">
      <c r="A439" s="230" t="s">
        <v>551</v>
      </c>
      <c r="B439" s="221">
        <v>11</v>
      </c>
    </row>
    <row r="440" spans="1:2" s="223" customFormat="1" ht="13.5">
      <c r="A440" s="229" t="s">
        <v>552</v>
      </c>
      <c r="B440" s="216">
        <v>692</v>
      </c>
    </row>
    <row r="441" spans="1:2" s="223" customFormat="1" ht="13.5">
      <c r="A441" s="230" t="s">
        <v>553</v>
      </c>
      <c r="B441" s="221">
        <v>692</v>
      </c>
    </row>
    <row r="442" spans="1:2" s="223" customFormat="1" ht="13.5">
      <c r="A442" s="229" t="s">
        <v>554</v>
      </c>
      <c r="B442" s="216">
        <v>4256</v>
      </c>
    </row>
    <row r="443" spans="1:2" s="223" customFormat="1" ht="13.5">
      <c r="A443" s="229" t="s">
        <v>555</v>
      </c>
      <c r="B443" s="216">
        <v>4061</v>
      </c>
    </row>
    <row r="444" spans="1:2" ht="13.5">
      <c r="A444" s="230" t="s">
        <v>206</v>
      </c>
      <c r="B444" s="221">
        <v>134</v>
      </c>
    </row>
    <row r="445" spans="1:2" s="223" customFormat="1" ht="13.5">
      <c r="A445" s="230" t="s">
        <v>207</v>
      </c>
      <c r="B445" s="221">
        <v>49</v>
      </c>
    </row>
    <row r="446" spans="1:2" s="223" customFormat="1" ht="13.5">
      <c r="A446" s="230" t="s">
        <v>556</v>
      </c>
      <c r="B446" s="221">
        <v>2787</v>
      </c>
    </row>
    <row r="447" spans="1:2" ht="13.5">
      <c r="A447" s="230" t="s">
        <v>557</v>
      </c>
      <c r="B447" s="221">
        <v>459</v>
      </c>
    </row>
    <row r="448" spans="1:2" ht="13.5">
      <c r="A448" s="230" t="s">
        <v>558</v>
      </c>
      <c r="B448" s="221">
        <v>542</v>
      </c>
    </row>
    <row r="449" spans="1:2" ht="13.5">
      <c r="A449" s="230" t="s">
        <v>559</v>
      </c>
      <c r="B449" s="221">
        <v>90</v>
      </c>
    </row>
    <row r="450" spans="1:2" s="223" customFormat="1" ht="13.5">
      <c r="A450" s="229" t="s">
        <v>560</v>
      </c>
      <c r="B450" s="216">
        <v>195</v>
      </c>
    </row>
    <row r="451" spans="1:2" ht="13.5">
      <c r="A451" s="230" t="s">
        <v>561</v>
      </c>
      <c r="B451" s="221">
        <v>195</v>
      </c>
    </row>
    <row r="452" spans="1:2" s="223" customFormat="1" ht="13.5">
      <c r="A452" s="229" t="s">
        <v>562</v>
      </c>
      <c r="B452" s="216">
        <v>15177</v>
      </c>
    </row>
    <row r="453" spans="1:2" s="223" customFormat="1" ht="13.5">
      <c r="A453" s="229" t="s">
        <v>563</v>
      </c>
      <c r="B453" s="216">
        <v>12780</v>
      </c>
    </row>
    <row r="454" spans="1:2" ht="13.5">
      <c r="A454" s="230" t="s">
        <v>564</v>
      </c>
      <c r="B454" s="221">
        <v>12780</v>
      </c>
    </row>
    <row r="455" spans="1:2" s="223" customFormat="1" ht="13.5">
      <c r="A455" s="229" t="s">
        <v>565</v>
      </c>
      <c r="B455" s="216">
        <v>298</v>
      </c>
    </row>
    <row r="456" spans="1:2" ht="13.5">
      <c r="A456" s="230" t="s">
        <v>206</v>
      </c>
      <c r="B456" s="221">
        <v>177</v>
      </c>
    </row>
    <row r="457" spans="1:2" s="223" customFormat="1" ht="13.5">
      <c r="A457" s="230" t="s">
        <v>207</v>
      </c>
      <c r="B457" s="221">
        <v>26</v>
      </c>
    </row>
    <row r="458" spans="1:2" s="223" customFormat="1" ht="13.5">
      <c r="A458" s="230" t="s">
        <v>566</v>
      </c>
      <c r="B458" s="221">
        <v>95</v>
      </c>
    </row>
    <row r="459" spans="1:2" s="223" customFormat="1" ht="13.5">
      <c r="A459" s="229" t="s">
        <v>567</v>
      </c>
      <c r="B459" s="216">
        <v>298</v>
      </c>
    </row>
    <row r="460" spans="1:2" s="223" customFormat="1" ht="13.5">
      <c r="A460" s="230" t="s">
        <v>568</v>
      </c>
      <c r="B460" s="221">
        <v>298</v>
      </c>
    </row>
    <row r="461" spans="1:2" s="223" customFormat="1" ht="13.5">
      <c r="A461" s="229" t="s">
        <v>569</v>
      </c>
      <c r="B461" s="216">
        <v>1801</v>
      </c>
    </row>
    <row r="462" spans="1:2" s="223" customFormat="1" ht="13.5">
      <c r="A462" s="230" t="s">
        <v>570</v>
      </c>
      <c r="B462" s="221">
        <v>1801</v>
      </c>
    </row>
    <row r="463" spans="1:2" s="223" customFormat="1" ht="13.5">
      <c r="A463" s="229" t="s">
        <v>571</v>
      </c>
      <c r="B463" s="216">
        <v>2135</v>
      </c>
    </row>
    <row r="464" spans="1:2" s="223" customFormat="1" ht="13.5">
      <c r="A464" s="229" t="s">
        <v>572</v>
      </c>
      <c r="B464" s="216">
        <v>2014</v>
      </c>
    </row>
    <row r="465" spans="1:2" ht="13.5">
      <c r="A465" s="230" t="s">
        <v>206</v>
      </c>
      <c r="B465" s="221">
        <v>236</v>
      </c>
    </row>
    <row r="466" spans="1:2" ht="13.5">
      <c r="A466" s="230" t="s">
        <v>207</v>
      </c>
      <c r="B466" s="221">
        <v>56</v>
      </c>
    </row>
    <row r="467" spans="1:2" ht="13.5">
      <c r="A467" s="230" t="s">
        <v>573</v>
      </c>
      <c r="B467" s="221">
        <v>80</v>
      </c>
    </row>
    <row r="468" spans="1:2" s="223" customFormat="1" ht="13.5">
      <c r="A468" s="230" t="s">
        <v>218</v>
      </c>
      <c r="B468" s="221">
        <v>46</v>
      </c>
    </row>
    <row r="469" spans="1:2" s="223" customFormat="1" ht="13.5">
      <c r="A469" s="230" t="s">
        <v>574</v>
      </c>
      <c r="B469" s="221">
        <v>1596</v>
      </c>
    </row>
    <row r="470" spans="1:2" s="223" customFormat="1" ht="13.5">
      <c r="A470" s="229" t="s">
        <v>575</v>
      </c>
      <c r="B470" s="216">
        <v>121</v>
      </c>
    </row>
    <row r="471" spans="1:2" ht="13.5">
      <c r="A471" s="230" t="s">
        <v>576</v>
      </c>
      <c r="B471" s="221">
        <v>121</v>
      </c>
    </row>
    <row r="472" spans="1:2" s="223" customFormat="1" ht="13.5">
      <c r="A472" s="229" t="s">
        <v>577</v>
      </c>
      <c r="B472" s="216">
        <v>519</v>
      </c>
    </row>
    <row r="473" spans="1:2" s="223" customFormat="1" ht="13.5">
      <c r="A473" s="229" t="s">
        <v>578</v>
      </c>
      <c r="B473" s="216">
        <v>85</v>
      </c>
    </row>
    <row r="474" spans="1:2" ht="13.5">
      <c r="A474" s="230" t="s">
        <v>579</v>
      </c>
      <c r="B474" s="221">
        <v>85</v>
      </c>
    </row>
    <row r="475" spans="1:2" ht="13.5">
      <c r="A475" s="229" t="s">
        <v>580</v>
      </c>
      <c r="B475" s="221">
        <v>434</v>
      </c>
    </row>
    <row r="476" spans="1:2" ht="13.5">
      <c r="A476" s="230" t="s">
        <v>581</v>
      </c>
      <c r="B476" s="221">
        <v>434</v>
      </c>
    </row>
    <row r="477" spans="1:2" s="223" customFormat="1" ht="13.5">
      <c r="A477" s="229" t="s">
        <v>582</v>
      </c>
      <c r="B477" s="216">
        <v>3362</v>
      </c>
    </row>
    <row r="478" spans="1:2" s="223" customFormat="1" ht="13.5">
      <c r="A478" s="229" t="s">
        <v>583</v>
      </c>
      <c r="B478" s="216">
        <v>3182</v>
      </c>
    </row>
    <row r="479" spans="1:2" ht="13.5">
      <c r="A479" s="230" t="s">
        <v>206</v>
      </c>
      <c r="B479" s="221">
        <v>495</v>
      </c>
    </row>
    <row r="480" spans="1:2" s="223" customFormat="1" ht="13.5">
      <c r="A480" s="230" t="s">
        <v>207</v>
      </c>
      <c r="B480" s="221">
        <v>166</v>
      </c>
    </row>
    <row r="481" spans="1:2" ht="13.5">
      <c r="A481" s="230" t="s">
        <v>584</v>
      </c>
      <c r="B481" s="221">
        <v>120</v>
      </c>
    </row>
    <row r="482" spans="1:2" ht="13.5">
      <c r="A482" s="230" t="s">
        <v>585</v>
      </c>
      <c r="B482" s="221">
        <v>1407</v>
      </c>
    </row>
    <row r="483" spans="1:2" ht="13.5">
      <c r="A483" s="230" t="s">
        <v>586</v>
      </c>
      <c r="B483" s="221">
        <v>91</v>
      </c>
    </row>
    <row r="484" spans="1:2" ht="13.5">
      <c r="A484" s="230" t="s">
        <v>587</v>
      </c>
      <c r="B484" s="221">
        <v>179</v>
      </c>
    </row>
    <row r="485" spans="1:2" s="223" customFormat="1" ht="13.5">
      <c r="A485" s="230" t="s">
        <v>218</v>
      </c>
      <c r="B485" s="221">
        <v>644</v>
      </c>
    </row>
    <row r="486" spans="1:2" s="223" customFormat="1" ht="13.5">
      <c r="A486" s="230" t="s">
        <v>588</v>
      </c>
      <c r="B486" s="221">
        <v>80</v>
      </c>
    </row>
    <row r="487" spans="1:2" s="223" customFormat="1" ht="13.5">
      <c r="A487" s="229" t="s">
        <v>589</v>
      </c>
      <c r="B487" s="216">
        <v>180</v>
      </c>
    </row>
    <row r="488" spans="1:2" ht="13.5">
      <c r="A488" s="230" t="s">
        <v>206</v>
      </c>
      <c r="B488" s="221">
        <v>17</v>
      </c>
    </row>
    <row r="489" spans="1:2" ht="13.5">
      <c r="A489" s="230" t="s">
        <v>590</v>
      </c>
      <c r="B489" s="221">
        <v>55</v>
      </c>
    </row>
    <row r="490" spans="1:2" ht="13.5">
      <c r="A490" s="230" t="s">
        <v>591</v>
      </c>
      <c r="B490" s="221">
        <v>106</v>
      </c>
    </row>
    <row r="491" spans="1:2" s="223" customFormat="1" ht="13.5">
      <c r="A491" s="230" t="s">
        <v>592</v>
      </c>
      <c r="B491" s="221">
        <v>2</v>
      </c>
    </row>
    <row r="492" spans="1:2" s="223" customFormat="1" ht="13.5">
      <c r="A492" s="229" t="s">
        <v>593</v>
      </c>
      <c r="B492" s="216">
        <v>10889</v>
      </c>
    </row>
    <row r="493" spans="1:2" s="223" customFormat="1" ht="13.5">
      <c r="A493" s="229" t="s">
        <v>594</v>
      </c>
      <c r="B493" s="216">
        <v>2347</v>
      </c>
    </row>
    <row r="494" spans="1:2" s="223" customFormat="1" ht="13.5">
      <c r="A494" s="230" t="s">
        <v>595</v>
      </c>
      <c r="B494" s="221">
        <v>463</v>
      </c>
    </row>
    <row r="495" spans="1:2" ht="13.5">
      <c r="A495" s="230" t="s">
        <v>596</v>
      </c>
      <c r="B495" s="221">
        <v>804</v>
      </c>
    </row>
    <row r="496" spans="1:2" ht="13.5">
      <c r="A496" s="230" t="s">
        <v>597</v>
      </c>
      <c r="B496" s="221">
        <v>385</v>
      </c>
    </row>
    <row r="497" spans="1:2" ht="13.5">
      <c r="A497" s="230" t="s">
        <v>598</v>
      </c>
      <c r="B497" s="221">
        <v>12</v>
      </c>
    </row>
    <row r="498" spans="1:2" ht="13.5">
      <c r="A498" s="230" t="s">
        <v>599</v>
      </c>
      <c r="B498" s="221">
        <v>146</v>
      </c>
    </row>
    <row r="499" spans="1:2" s="223" customFormat="1" ht="13.5">
      <c r="A499" s="230" t="s">
        <v>600</v>
      </c>
      <c r="B499" s="221">
        <v>537</v>
      </c>
    </row>
    <row r="500" spans="1:2" s="223" customFormat="1" ht="13.5">
      <c r="A500" s="229" t="s">
        <v>601</v>
      </c>
      <c r="B500" s="216">
        <v>8480</v>
      </c>
    </row>
    <row r="501" spans="1:2" ht="13.5">
      <c r="A501" s="230" t="s">
        <v>602</v>
      </c>
      <c r="B501" s="221">
        <v>8480</v>
      </c>
    </row>
    <row r="502" spans="1:2" s="223" customFormat="1" ht="13.5">
      <c r="A502" s="229" t="s">
        <v>603</v>
      </c>
      <c r="B502" s="216">
        <v>62</v>
      </c>
    </row>
    <row r="503" spans="1:2" ht="13.5">
      <c r="A503" s="230" t="s">
        <v>604</v>
      </c>
      <c r="B503" s="221">
        <v>62</v>
      </c>
    </row>
    <row r="504" spans="1:2" s="223" customFormat="1" ht="13.5">
      <c r="A504" s="229" t="s">
        <v>605</v>
      </c>
      <c r="B504" s="216">
        <v>65</v>
      </c>
    </row>
    <row r="505" spans="1:2" s="223" customFormat="1" ht="13.5">
      <c r="A505" s="229" t="s">
        <v>606</v>
      </c>
      <c r="B505" s="216">
        <v>65</v>
      </c>
    </row>
    <row r="506" spans="1:2" ht="13.5">
      <c r="A506" s="230" t="s">
        <v>206</v>
      </c>
      <c r="B506" s="221">
        <v>38</v>
      </c>
    </row>
    <row r="507" spans="1:2" s="223" customFormat="1" ht="13.5">
      <c r="A507" s="230" t="s">
        <v>607</v>
      </c>
      <c r="B507" s="221">
        <v>4</v>
      </c>
    </row>
    <row r="508" spans="1:2" ht="13.5">
      <c r="A508" s="230" t="s">
        <v>218</v>
      </c>
      <c r="B508" s="221">
        <v>12</v>
      </c>
    </row>
    <row r="509" spans="1:2" s="223" customFormat="1" ht="13.5">
      <c r="A509" s="230" t="s">
        <v>608</v>
      </c>
      <c r="B509" s="221">
        <v>11</v>
      </c>
    </row>
    <row r="510" spans="1:2" s="223" customFormat="1" ht="13.5">
      <c r="A510" s="229" t="s">
        <v>609</v>
      </c>
      <c r="B510" s="216">
        <v>1986</v>
      </c>
    </row>
    <row r="511" spans="1:2" s="223" customFormat="1" ht="13.5">
      <c r="A511" s="229" t="s">
        <v>610</v>
      </c>
      <c r="B511" s="216">
        <v>808</v>
      </c>
    </row>
    <row r="512" spans="1:2" s="223" customFormat="1" ht="13.5">
      <c r="A512" s="230" t="s">
        <v>206</v>
      </c>
      <c r="B512" s="221">
        <v>597</v>
      </c>
    </row>
    <row r="513" spans="1:2" ht="13.5">
      <c r="A513" s="230" t="s">
        <v>207</v>
      </c>
      <c r="B513" s="221">
        <v>161</v>
      </c>
    </row>
    <row r="514" spans="1:2" s="223" customFormat="1" ht="13.5">
      <c r="A514" s="230" t="s">
        <v>611</v>
      </c>
      <c r="B514" s="221">
        <v>5</v>
      </c>
    </row>
    <row r="515" spans="1:2" s="223" customFormat="1" ht="13.5">
      <c r="A515" s="230" t="s">
        <v>612</v>
      </c>
      <c r="B515" s="221">
        <v>10</v>
      </c>
    </row>
    <row r="516" spans="1:2" ht="13.5">
      <c r="A516" s="230" t="s">
        <v>613</v>
      </c>
      <c r="B516" s="221">
        <v>35</v>
      </c>
    </row>
    <row r="517" spans="1:2" s="223" customFormat="1" ht="13.5">
      <c r="A517" s="229" t="s">
        <v>614</v>
      </c>
      <c r="B517" s="216">
        <v>879</v>
      </c>
    </row>
    <row r="518" spans="1:2" s="223" customFormat="1" ht="13.5">
      <c r="A518" s="230" t="s">
        <v>206</v>
      </c>
      <c r="B518" s="221">
        <v>33</v>
      </c>
    </row>
    <row r="519" spans="1:2" s="223" customFormat="1" ht="13.5">
      <c r="A519" s="230" t="s">
        <v>615</v>
      </c>
      <c r="B519" s="221">
        <v>846</v>
      </c>
    </row>
    <row r="520" spans="1:2" s="223" customFormat="1" ht="13.5">
      <c r="A520" s="229" t="s">
        <v>616</v>
      </c>
      <c r="B520" s="216">
        <v>184</v>
      </c>
    </row>
    <row r="521" spans="1:2" s="223" customFormat="1" ht="13.5">
      <c r="A521" s="230" t="s">
        <v>207</v>
      </c>
      <c r="B521" s="221">
        <v>9</v>
      </c>
    </row>
    <row r="522" spans="1:2" s="223" customFormat="1" ht="13.5">
      <c r="A522" s="230" t="s">
        <v>617</v>
      </c>
      <c r="B522" s="221">
        <v>175</v>
      </c>
    </row>
    <row r="523" spans="1:2" s="223" customFormat="1" ht="13.5">
      <c r="A523" s="229" t="s">
        <v>618</v>
      </c>
      <c r="B523" s="216">
        <v>28</v>
      </c>
    </row>
    <row r="524" spans="1:2" s="223" customFormat="1" ht="13.5">
      <c r="A524" s="230" t="s">
        <v>619</v>
      </c>
      <c r="B524" s="221">
        <v>28</v>
      </c>
    </row>
    <row r="525" spans="1:2" s="223" customFormat="1" ht="13.5">
      <c r="A525" s="229" t="s">
        <v>620</v>
      </c>
      <c r="B525" s="216">
        <v>3</v>
      </c>
    </row>
    <row r="526" spans="1:2" s="223" customFormat="1" ht="13.5">
      <c r="A526" s="230" t="s">
        <v>621</v>
      </c>
      <c r="B526" s="221">
        <v>3</v>
      </c>
    </row>
    <row r="527" spans="1:2" s="223" customFormat="1" ht="13.5">
      <c r="A527" s="229" t="s">
        <v>622</v>
      </c>
      <c r="B527" s="216">
        <v>84</v>
      </c>
    </row>
    <row r="528" spans="1:2" s="223" customFormat="1" ht="13.5">
      <c r="A528" s="230" t="s">
        <v>623</v>
      </c>
      <c r="B528" s="221">
        <v>3</v>
      </c>
    </row>
    <row r="529" spans="1:2" s="223" customFormat="1" ht="13.5">
      <c r="A529" s="230" t="s">
        <v>624</v>
      </c>
      <c r="B529" s="221">
        <v>20</v>
      </c>
    </row>
    <row r="530" spans="1:2" s="223" customFormat="1" ht="13.5">
      <c r="A530" s="230" t="s">
        <v>625</v>
      </c>
      <c r="B530" s="221">
        <v>61</v>
      </c>
    </row>
    <row r="531" spans="1:2" s="223" customFormat="1" ht="13.5">
      <c r="A531" s="229" t="s">
        <v>626</v>
      </c>
      <c r="B531" s="216">
        <v>-7705</v>
      </c>
    </row>
    <row r="532" spans="1:2" s="223" customFormat="1" ht="13.5">
      <c r="A532" s="229" t="s">
        <v>627</v>
      </c>
      <c r="B532" s="216">
        <v>-7705</v>
      </c>
    </row>
    <row r="533" spans="1:2" s="223" customFormat="1" ht="13.5">
      <c r="A533" s="230" t="s">
        <v>628</v>
      </c>
      <c r="B533" s="221">
        <v>-7705</v>
      </c>
    </row>
    <row r="534" spans="1:2" s="223" customFormat="1" ht="13.5">
      <c r="A534" s="229" t="s">
        <v>629</v>
      </c>
      <c r="B534" s="216">
        <v>3938</v>
      </c>
    </row>
    <row r="535" spans="1:2" s="223" customFormat="1" ht="13.5">
      <c r="A535" s="229" t="s">
        <v>630</v>
      </c>
      <c r="B535" s="216">
        <v>3938</v>
      </c>
    </row>
    <row r="536" spans="1:2" s="223" customFormat="1" ht="13.5">
      <c r="A536" s="230" t="s">
        <v>631</v>
      </c>
      <c r="B536" s="221">
        <v>3938</v>
      </c>
    </row>
    <row r="537" spans="1:2" s="223" customFormat="1" ht="13.5">
      <c r="A537" s="229" t="s">
        <v>632</v>
      </c>
      <c r="B537" s="216">
        <v>7</v>
      </c>
    </row>
    <row r="538" spans="1:2" s="223" customFormat="1" ht="13.5">
      <c r="A538" s="229" t="s">
        <v>633</v>
      </c>
      <c r="B538" s="216">
        <v>7</v>
      </c>
    </row>
    <row r="539" spans="1:2" s="223" customFormat="1" ht="13.5">
      <c r="A539" s="233" t="s">
        <v>634</v>
      </c>
      <c r="B539" s="216">
        <f>B4+B122+B127+B151+B174+B212+B297+B342+B359+B377+B442+B452+B463+B472+B477+B492+B510+B531+B534+B537+B188+B504</f>
        <v>355707</v>
      </c>
    </row>
    <row r="540" spans="1:2" s="223" customFormat="1" ht="13.5">
      <c r="A540" s="218" t="s">
        <v>88</v>
      </c>
      <c r="B540" s="234">
        <f>SUM(B541:B549)</f>
        <v>35412</v>
      </c>
    </row>
    <row r="541" spans="1:2" ht="13.5">
      <c r="A541" s="230" t="s">
        <v>635</v>
      </c>
      <c r="B541" s="221">
        <v>25881</v>
      </c>
    </row>
    <row r="542" spans="1:2" ht="13.5">
      <c r="A542" s="230" t="s">
        <v>636</v>
      </c>
      <c r="B542" s="221"/>
    </row>
    <row r="543" spans="1:2" ht="13.5">
      <c r="A543" s="230" t="s">
        <v>637</v>
      </c>
      <c r="B543" s="221">
        <v>7011</v>
      </c>
    </row>
    <row r="544" spans="1:2" ht="13.5">
      <c r="A544" s="230" t="s">
        <v>638</v>
      </c>
      <c r="B544" s="221"/>
    </row>
    <row r="545" spans="1:2" ht="13.5">
      <c r="A545" s="230" t="s">
        <v>639</v>
      </c>
      <c r="B545" s="221"/>
    </row>
    <row r="546" spans="1:2" ht="13.5">
      <c r="A546" s="230" t="s">
        <v>640</v>
      </c>
      <c r="B546" s="221">
        <v>506</v>
      </c>
    </row>
    <row r="547" spans="1:2" ht="13.5">
      <c r="A547" s="230" t="s">
        <v>641</v>
      </c>
      <c r="B547" s="221"/>
    </row>
    <row r="548" spans="1:2" ht="13.5">
      <c r="A548" s="230" t="s">
        <v>642</v>
      </c>
      <c r="B548" s="221">
        <v>2014</v>
      </c>
    </row>
    <row r="549" spans="1:2" ht="13.5">
      <c r="A549" s="229"/>
      <c r="B549" s="221"/>
    </row>
    <row r="550" spans="1:2" s="223" customFormat="1" ht="13.5">
      <c r="A550" s="229" t="s">
        <v>643</v>
      </c>
      <c r="B550" s="216">
        <f>B539+B540</f>
        <v>391119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39"/>
  <sheetViews>
    <sheetView showZeros="0" workbookViewId="0" topLeftCell="A1">
      <selection activeCell="B4" sqref="B4"/>
    </sheetView>
  </sheetViews>
  <sheetFormatPr defaultColWidth="9.00390625" defaultRowHeight="13.5"/>
  <cols>
    <col min="1" max="1" width="47.25390625" style="115" customWidth="1"/>
    <col min="2" max="2" width="34.25390625" style="5" customWidth="1"/>
    <col min="3" max="5" width="9.00390625" style="7" customWidth="1"/>
    <col min="6" max="16384" width="9.00390625" style="7" customWidth="1"/>
  </cols>
  <sheetData>
    <row r="1" spans="1:2" ht="36" customHeight="1">
      <c r="A1" s="224" t="s">
        <v>644</v>
      </c>
      <c r="B1" s="224"/>
    </row>
    <row r="2" spans="1:2" ht="13.5">
      <c r="A2" s="225"/>
      <c r="B2" s="226" t="s">
        <v>27</v>
      </c>
    </row>
    <row r="3" spans="1:2" s="222" customFormat="1" ht="33.75" customHeight="1">
      <c r="A3" s="227" t="s">
        <v>202</v>
      </c>
      <c r="B3" s="228" t="s">
        <v>203</v>
      </c>
    </row>
    <row r="4" spans="1:2" s="223" customFormat="1" ht="16.5" customHeight="1">
      <c r="A4" s="229" t="s">
        <v>204</v>
      </c>
      <c r="B4" s="216">
        <v>41137</v>
      </c>
    </row>
    <row r="5" spans="1:2" s="223" customFormat="1" ht="16.5" customHeight="1">
      <c r="A5" s="229" t="s">
        <v>205</v>
      </c>
      <c r="B5" s="216">
        <v>964</v>
      </c>
    </row>
    <row r="6" spans="1:2" ht="16.5" customHeight="1">
      <c r="A6" s="230" t="s">
        <v>206</v>
      </c>
      <c r="B6" s="221">
        <v>717</v>
      </c>
    </row>
    <row r="7" spans="1:2" ht="16.5" customHeight="1">
      <c r="A7" s="230" t="s">
        <v>207</v>
      </c>
      <c r="B7" s="221">
        <v>26</v>
      </c>
    </row>
    <row r="8" spans="1:2" ht="16.5" customHeight="1">
      <c r="A8" s="230" t="s">
        <v>208</v>
      </c>
      <c r="B8" s="221">
        <v>36</v>
      </c>
    </row>
    <row r="9" spans="1:2" ht="16.5" customHeight="1">
      <c r="A9" s="230" t="s">
        <v>209</v>
      </c>
      <c r="B9" s="221">
        <v>163</v>
      </c>
    </row>
    <row r="10" spans="1:2" ht="16.5" customHeight="1">
      <c r="A10" s="230" t="s">
        <v>210</v>
      </c>
      <c r="B10" s="221">
        <v>22</v>
      </c>
    </row>
    <row r="11" spans="1:2" s="223" customFormat="1" ht="16.5" customHeight="1">
      <c r="A11" s="229" t="s">
        <v>211</v>
      </c>
      <c r="B11" s="216">
        <v>453</v>
      </c>
    </row>
    <row r="12" spans="1:2" ht="16.5" customHeight="1">
      <c r="A12" s="230" t="s">
        <v>206</v>
      </c>
      <c r="B12" s="221">
        <v>358</v>
      </c>
    </row>
    <row r="13" spans="1:2" ht="16.5" customHeight="1">
      <c r="A13" s="230" t="s">
        <v>207</v>
      </c>
      <c r="B13" s="221">
        <v>32</v>
      </c>
    </row>
    <row r="14" spans="1:2" ht="16.5" customHeight="1">
      <c r="A14" s="230" t="s">
        <v>212</v>
      </c>
      <c r="B14" s="221">
        <v>10</v>
      </c>
    </row>
    <row r="15" spans="1:2" ht="16.5" customHeight="1">
      <c r="A15" s="230" t="s">
        <v>213</v>
      </c>
      <c r="B15" s="221">
        <v>33</v>
      </c>
    </row>
    <row r="16" spans="1:2" s="223" customFormat="1" ht="16.5" customHeight="1">
      <c r="A16" s="230" t="s">
        <v>214</v>
      </c>
      <c r="B16" s="221">
        <v>20</v>
      </c>
    </row>
    <row r="17" spans="1:2" ht="16.5" customHeight="1">
      <c r="A17" s="229" t="s">
        <v>215</v>
      </c>
      <c r="B17" s="216">
        <v>16934</v>
      </c>
    </row>
    <row r="18" spans="1:2" ht="16.5" customHeight="1">
      <c r="A18" s="230" t="s">
        <v>206</v>
      </c>
      <c r="B18" s="221">
        <v>5215</v>
      </c>
    </row>
    <row r="19" spans="1:2" ht="16.5" customHeight="1">
      <c r="A19" s="230" t="s">
        <v>207</v>
      </c>
      <c r="B19" s="221">
        <v>1502</v>
      </c>
    </row>
    <row r="20" spans="1:2" ht="16.5" customHeight="1">
      <c r="A20" s="230" t="s">
        <v>216</v>
      </c>
      <c r="B20" s="221">
        <v>1308</v>
      </c>
    </row>
    <row r="21" spans="1:2" ht="16.5" customHeight="1">
      <c r="A21" s="230" t="s">
        <v>217</v>
      </c>
      <c r="B21" s="221">
        <v>1117</v>
      </c>
    </row>
    <row r="22" spans="1:2" ht="16.5" customHeight="1">
      <c r="A22" s="230" t="s">
        <v>218</v>
      </c>
      <c r="B22" s="221">
        <v>126</v>
      </c>
    </row>
    <row r="23" spans="1:2" s="223" customFormat="1" ht="16.5" customHeight="1">
      <c r="A23" s="230" t="s">
        <v>219</v>
      </c>
      <c r="B23" s="221">
        <v>7666</v>
      </c>
    </row>
    <row r="24" spans="1:2" ht="16.5" customHeight="1">
      <c r="A24" s="229" t="s">
        <v>220</v>
      </c>
      <c r="B24" s="216">
        <v>2826</v>
      </c>
    </row>
    <row r="25" spans="1:2" ht="16.5" customHeight="1">
      <c r="A25" s="230" t="s">
        <v>206</v>
      </c>
      <c r="B25" s="221">
        <v>506</v>
      </c>
    </row>
    <row r="26" spans="1:2" ht="16.5" customHeight="1">
      <c r="A26" s="230" t="s">
        <v>207</v>
      </c>
      <c r="B26" s="221">
        <v>60</v>
      </c>
    </row>
    <row r="27" spans="1:2" ht="16.5" customHeight="1">
      <c r="A27" s="230" t="s">
        <v>221</v>
      </c>
      <c r="B27" s="221">
        <v>11</v>
      </c>
    </row>
    <row r="28" spans="1:2" ht="16.5" customHeight="1">
      <c r="A28" s="230" t="s">
        <v>222</v>
      </c>
      <c r="B28" s="221">
        <v>5</v>
      </c>
    </row>
    <row r="29" spans="1:2" ht="16.5" customHeight="1">
      <c r="A29" s="230" t="s">
        <v>223</v>
      </c>
      <c r="B29" s="221">
        <v>69</v>
      </c>
    </row>
    <row r="30" spans="1:2" ht="16.5" customHeight="1">
      <c r="A30" s="230" t="s">
        <v>218</v>
      </c>
      <c r="B30" s="221">
        <v>163</v>
      </c>
    </row>
    <row r="31" spans="1:2" s="223" customFormat="1" ht="16.5" customHeight="1">
      <c r="A31" s="230" t="s">
        <v>224</v>
      </c>
      <c r="B31" s="221">
        <v>2012</v>
      </c>
    </row>
    <row r="32" spans="1:2" ht="16.5" customHeight="1">
      <c r="A32" s="229" t="s">
        <v>225</v>
      </c>
      <c r="B32" s="216">
        <v>907</v>
      </c>
    </row>
    <row r="33" spans="1:2" ht="16.5" customHeight="1">
      <c r="A33" s="230" t="s">
        <v>206</v>
      </c>
      <c r="B33" s="221">
        <v>271</v>
      </c>
    </row>
    <row r="34" spans="1:2" ht="16.5" customHeight="1">
      <c r="A34" s="230" t="s">
        <v>207</v>
      </c>
      <c r="B34" s="221">
        <v>1</v>
      </c>
    </row>
    <row r="35" spans="1:2" ht="16.5" customHeight="1">
      <c r="A35" s="230" t="s">
        <v>226</v>
      </c>
      <c r="B35" s="221">
        <v>584</v>
      </c>
    </row>
    <row r="36" spans="1:2" s="223" customFormat="1" ht="16.5" customHeight="1">
      <c r="A36" s="230" t="s">
        <v>227</v>
      </c>
      <c r="B36" s="221">
        <v>51</v>
      </c>
    </row>
    <row r="37" spans="1:2" ht="16.5" customHeight="1">
      <c r="A37" s="229" t="s">
        <v>228</v>
      </c>
      <c r="B37" s="216">
        <v>1901</v>
      </c>
    </row>
    <row r="38" spans="1:2" ht="16.5" customHeight="1">
      <c r="A38" s="230" t="s">
        <v>206</v>
      </c>
      <c r="B38" s="221">
        <v>1262</v>
      </c>
    </row>
    <row r="39" spans="1:2" ht="16.5" customHeight="1">
      <c r="A39" s="230" t="s">
        <v>207</v>
      </c>
      <c r="B39" s="221">
        <v>268</v>
      </c>
    </row>
    <row r="40" spans="1:2" ht="16.5" customHeight="1">
      <c r="A40" s="230" t="s">
        <v>229</v>
      </c>
      <c r="B40" s="221">
        <v>21</v>
      </c>
    </row>
    <row r="41" spans="1:2" ht="16.5" customHeight="1">
      <c r="A41" s="230" t="s">
        <v>230</v>
      </c>
      <c r="B41" s="221">
        <v>208</v>
      </c>
    </row>
    <row r="42" spans="1:2" ht="16.5" customHeight="1">
      <c r="A42" s="230" t="s">
        <v>231</v>
      </c>
      <c r="B42" s="221">
        <v>24</v>
      </c>
    </row>
    <row r="43" spans="1:2" s="223" customFormat="1" ht="16.5" customHeight="1">
      <c r="A43" s="230" t="s">
        <v>218</v>
      </c>
      <c r="B43" s="221">
        <v>118</v>
      </c>
    </row>
    <row r="44" spans="1:2" ht="16.5" customHeight="1">
      <c r="A44" s="229" t="s">
        <v>232</v>
      </c>
      <c r="B44" s="216">
        <v>1221</v>
      </c>
    </row>
    <row r="45" spans="1:2" s="223" customFormat="1" ht="16.5" customHeight="1">
      <c r="A45" s="230" t="s">
        <v>233</v>
      </c>
      <c r="B45" s="221">
        <v>1221</v>
      </c>
    </row>
    <row r="46" spans="1:2" ht="16.5" customHeight="1">
      <c r="A46" s="229" t="s">
        <v>234</v>
      </c>
      <c r="B46" s="216">
        <v>452</v>
      </c>
    </row>
    <row r="47" spans="1:2" ht="16.5" customHeight="1">
      <c r="A47" s="230" t="s">
        <v>206</v>
      </c>
      <c r="B47" s="221">
        <v>332</v>
      </c>
    </row>
    <row r="48" spans="1:2" ht="16.5" customHeight="1">
      <c r="A48" s="230" t="s">
        <v>207</v>
      </c>
      <c r="B48" s="221">
        <v>20</v>
      </c>
    </row>
    <row r="49" spans="1:2" ht="16.5" customHeight="1">
      <c r="A49" s="230" t="s">
        <v>235</v>
      </c>
      <c r="B49" s="221">
        <v>66</v>
      </c>
    </row>
    <row r="50" spans="1:2" s="223" customFormat="1" ht="16.5" customHeight="1">
      <c r="A50" s="230" t="s">
        <v>236</v>
      </c>
      <c r="B50" s="221">
        <v>34</v>
      </c>
    </row>
    <row r="51" spans="1:2" ht="16.5" customHeight="1">
      <c r="A51" s="229" t="s">
        <v>237</v>
      </c>
      <c r="B51" s="216">
        <v>145</v>
      </c>
    </row>
    <row r="52" spans="1:2" ht="16.5" customHeight="1">
      <c r="A52" s="230" t="s">
        <v>206</v>
      </c>
      <c r="B52" s="221">
        <v>119</v>
      </c>
    </row>
    <row r="53" spans="1:2" s="223" customFormat="1" ht="16.5" customHeight="1">
      <c r="A53" s="230" t="s">
        <v>207</v>
      </c>
      <c r="B53" s="221">
        <v>26</v>
      </c>
    </row>
    <row r="54" spans="1:2" ht="16.5" customHeight="1">
      <c r="A54" s="229" t="s">
        <v>238</v>
      </c>
      <c r="B54" s="216">
        <v>1978</v>
      </c>
    </row>
    <row r="55" spans="1:2" ht="16.5" customHeight="1">
      <c r="A55" s="230" t="s">
        <v>206</v>
      </c>
      <c r="B55" s="221">
        <v>1304</v>
      </c>
    </row>
    <row r="56" spans="1:2" ht="16.5" customHeight="1">
      <c r="A56" s="230" t="s">
        <v>207</v>
      </c>
      <c r="B56" s="221">
        <v>640</v>
      </c>
    </row>
    <row r="57" spans="1:2" ht="16.5" customHeight="1">
      <c r="A57" s="230" t="s">
        <v>218</v>
      </c>
      <c r="B57" s="221">
        <v>12</v>
      </c>
    </row>
    <row r="58" spans="1:2" s="223" customFormat="1" ht="16.5" customHeight="1">
      <c r="A58" s="230" t="s">
        <v>239</v>
      </c>
      <c r="B58" s="221">
        <v>22</v>
      </c>
    </row>
    <row r="59" spans="1:2" ht="16.5" customHeight="1">
      <c r="A59" s="229" t="s">
        <v>240</v>
      </c>
      <c r="B59" s="216">
        <v>1277</v>
      </c>
    </row>
    <row r="60" spans="1:2" ht="16.5" customHeight="1">
      <c r="A60" s="230" t="s">
        <v>206</v>
      </c>
      <c r="B60" s="221">
        <v>358</v>
      </c>
    </row>
    <row r="61" spans="1:2" ht="16.5" customHeight="1">
      <c r="A61" s="230" t="s">
        <v>241</v>
      </c>
      <c r="B61" s="221">
        <v>3</v>
      </c>
    </row>
    <row r="62" spans="1:2" ht="16.5" customHeight="1">
      <c r="A62" s="230" t="s">
        <v>242</v>
      </c>
      <c r="B62" s="221">
        <v>129</v>
      </c>
    </row>
    <row r="63" spans="1:2" ht="16.5" customHeight="1">
      <c r="A63" s="230" t="s">
        <v>218</v>
      </c>
      <c r="B63" s="221">
        <v>65</v>
      </c>
    </row>
    <row r="64" spans="1:2" s="223" customFormat="1" ht="16.5" customHeight="1">
      <c r="A64" s="230" t="s">
        <v>243</v>
      </c>
      <c r="B64" s="221">
        <v>722</v>
      </c>
    </row>
    <row r="65" spans="1:2" ht="16.5" customHeight="1">
      <c r="A65" s="229" t="s">
        <v>244</v>
      </c>
      <c r="B65" s="216">
        <v>1</v>
      </c>
    </row>
    <row r="66" spans="1:2" ht="16.5" customHeight="1">
      <c r="A66" s="230" t="s">
        <v>245</v>
      </c>
      <c r="B66" s="221">
        <v>1</v>
      </c>
    </row>
    <row r="67" spans="1:2" ht="16.5" customHeight="1">
      <c r="A67" s="229" t="s">
        <v>246</v>
      </c>
      <c r="B67" s="216">
        <v>58</v>
      </c>
    </row>
    <row r="68" spans="1:2" s="223" customFormat="1" ht="16.5" customHeight="1">
      <c r="A68" s="230" t="s">
        <v>206</v>
      </c>
      <c r="B68" s="221">
        <v>33</v>
      </c>
    </row>
    <row r="69" spans="1:2" ht="16.5" customHeight="1">
      <c r="A69" s="230" t="s">
        <v>207</v>
      </c>
      <c r="B69" s="221">
        <v>22</v>
      </c>
    </row>
    <row r="70" spans="1:2" ht="16.5" customHeight="1">
      <c r="A70" s="230" t="s">
        <v>247</v>
      </c>
      <c r="B70" s="221">
        <v>3</v>
      </c>
    </row>
    <row r="71" spans="1:2" s="223" customFormat="1" ht="16.5" customHeight="1">
      <c r="A71" s="229" t="s">
        <v>248</v>
      </c>
      <c r="B71" s="216">
        <v>55</v>
      </c>
    </row>
    <row r="72" spans="1:2" ht="16.5" customHeight="1">
      <c r="A72" s="230" t="s">
        <v>206</v>
      </c>
      <c r="B72" s="221">
        <v>54</v>
      </c>
    </row>
    <row r="73" spans="1:2" ht="16.5" customHeight="1">
      <c r="A73" s="230" t="s">
        <v>207</v>
      </c>
      <c r="B73" s="221">
        <v>1</v>
      </c>
    </row>
    <row r="74" spans="1:2" ht="16.5" customHeight="1">
      <c r="A74" s="229" t="s">
        <v>249</v>
      </c>
      <c r="B74" s="216">
        <v>308</v>
      </c>
    </row>
    <row r="75" spans="1:2" s="223" customFormat="1" ht="16.5" customHeight="1">
      <c r="A75" s="230" t="s">
        <v>206</v>
      </c>
      <c r="B75" s="221">
        <v>198</v>
      </c>
    </row>
    <row r="76" spans="1:2" ht="16.5" customHeight="1">
      <c r="A76" s="230" t="s">
        <v>207</v>
      </c>
      <c r="B76" s="221">
        <v>2</v>
      </c>
    </row>
    <row r="77" spans="1:2" ht="16.5" customHeight="1">
      <c r="A77" s="230" t="s">
        <v>250</v>
      </c>
      <c r="B77" s="221">
        <v>108</v>
      </c>
    </row>
    <row r="78" spans="1:2" s="223" customFormat="1" ht="16.5" customHeight="1">
      <c r="A78" s="229" t="s">
        <v>251</v>
      </c>
      <c r="B78" s="216">
        <v>99</v>
      </c>
    </row>
    <row r="79" spans="1:2" ht="16.5" customHeight="1">
      <c r="A79" s="230" t="s">
        <v>206</v>
      </c>
      <c r="B79" s="221">
        <v>91</v>
      </c>
    </row>
    <row r="80" spans="1:2" ht="16.5" customHeight="1">
      <c r="A80" s="230" t="s">
        <v>207</v>
      </c>
      <c r="B80" s="221">
        <v>8</v>
      </c>
    </row>
    <row r="81" spans="1:2" ht="16.5" customHeight="1">
      <c r="A81" s="229" t="s">
        <v>252</v>
      </c>
      <c r="B81" s="216">
        <v>937</v>
      </c>
    </row>
    <row r="82" spans="1:2" ht="16.5" customHeight="1">
      <c r="A82" s="230" t="s">
        <v>206</v>
      </c>
      <c r="B82" s="221">
        <v>444</v>
      </c>
    </row>
    <row r="83" spans="1:2" s="223" customFormat="1" ht="16.5" customHeight="1">
      <c r="A83" s="230" t="s">
        <v>207</v>
      </c>
      <c r="B83" s="221">
        <v>422</v>
      </c>
    </row>
    <row r="84" spans="1:2" ht="16.5" customHeight="1">
      <c r="A84" s="230" t="s">
        <v>253</v>
      </c>
      <c r="B84" s="221">
        <v>71</v>
      </c>
    </row>
    <row r="85" spans="1:2" ht="16.5" customHeight="1">
      <c r="A85" s="229" t="s">
        <v>254</v>
      </c>
      <c r="B85" s="216">
        <v>1274</v>
      </c>
    </row>
    <row r="86" spans="1:2" s="223" customFormat="1" ht="16.5" customHeight="1">
      <c r="A86" s="230" t="s">
        <v>206</v>
      </c>
      <c r="B86" s="221">
        <v>1099</v>
      </c>
    </row>
    <row r="87" spans="1:2" ht="16.5" customHeight="1">
      <c r="A87" s="230" t="s">
        <v>207</v>
      </c>
      <c r="B87" s="221">
        <v>175</v>
      </c>
    </row>
    <row r="88" spans="1:2" ht="16.5" customHeight="1">
      <c r="A88" s="229" t="s">
        <v>255</v>
      </c>
      <c r="B88" s="216">
        <v>2285</v>
      </c>
    </row>
    <row r="89" spans="1:2" s="223" customFormat="1" ht="16.5" customHeight="1">
      <c r="A89" s="230" t="s">
        <v>206</v>
      </c>
      <c r="B89" s="221">
        <v>411</v>
      </c>
    </row>
    <row r="90" spans="1:2" ht="16.5" customHeight="1">
      <c r="A90" s="230" t="s">
        <v>207</v>
      </c>
      <c r="B90" s="221">
        <v>1654</v>
      </c>
    </row>
    <row r="91" spans="1:2" ht="16.5" customHeight="1">
      <c r="A91" s="230" t="s">
        <v>218</v>
      </c>
      <c r="B91" s="221">
        <v>20</v>
      </c>
    </row>
    <row r="92" spans="1:2" ht="16.5" customHeight="1">
      <c r="A92" s="230" t="s">
        <v>256</v>
      </c>
      <c r="B92" s="221">
        <v>200</v>
      </c>
    </row>
    <row r="93" spans="1:2" s="223" customFormat="1" ht="16.5" customHeight="1">
      <c r="A93" s="229" t="s">
        <v>257</v>
      </c>
      <c r="B93" s="216">
        <v>916</v>
      </c>
    </row>
    <row r="94" spans="1:2" ht="16.5" customHeight="1">
      <c r="A94" s="230" t="s">
        <v>206</v>
      </c>
      <c r="B94" s="221">
        <v>317</v>
      </c>
    </row>
    <row r="95" spans="1:2" ht="16.5" customHeight="1">
      <c r="A95" s="230" t="s">
        <v>207</v>
      </c>
      <c r="B95" s="221">
        <v>599</v>
      </c>
    </row>
    <row r="96" spans="1:2" ht="16.5" customHeight="1">
      <c r="A96" s="229" t="s">
        <v>258</v>
      </c>
      <c r="B96" s="216">
        <v>185</v>
      </c>
    </row>
    <row r="97" spans="1:2" ht="16.5" customHeight="1">
      <c r="A97" s="230" t="s">
        <v>206</v>
      </c>
      <c r="B97" s="221">
        <v>122</v>
      </c>
    </row>
    <row r="98" spans="1:2" s="223" customFormat="1" ht="16.5" customHeight="1">
      <c r="A98" s="230" t="s">
        <v>207</v>
      </c>
      <c r="B98" s="221">
        <v>51</v>
      </c>
    </row>
    <row r="99" spans="1:2" ht="16.5" customHeight="1">
      <c r="A99" s="230" t="s">
        <v>259</v>
      </c>
      <c r="B99" s="221">
        <v>7</v>
      </c>
    </row>
    <row r="100" spans="1:2" ht="16.5" customHeight="1">
      <c r="A100" s="230" t="s">
        <v>260</v>
      </c>
      <c r="B100" s="221">
        <v>5</v>
      </c>
    </row>
    <row r="101" spans="1:2" ht="16.5" customHeight="1">
      <c r="A101" s="229" t="s">
        <v>261</v>
      </c>
      <c r="B101" s="216">
        <v>2308</v>
      </c>
    </row>
    <row r="102" spans="1:2" s="223" customFormat="1" ht="16.5" customHeight="1">
      <c r="A102" s="230" t="s">
        <v>206</v>
      </c>
      <c r="B102" s="221">
        <v>979</v>
      </c>
    </row>
    <row r="103" spans="1:2" ht="16.5" customHeight="1">
      <c r="A103" s="230" t="s">
        <v>207</v>
      </c>
      <c r="B103" s="221">
        <v>1321</v>
      </c>
    </row>
    <row r="104" spans="1:2" ht="16.5" customHeight="1">
      <c r="A104" s="230" t="s">
        <v>218</v>
      </c>
      <c r="B104" s="221">
        <v>8</v>
      </c>
    </row>
    <row r="105" spans="1:2" ht="16.5" customHeight="1">
      <c r="A105" s="229" t="s">
        <v>262</v>
      </c>
      <c r="B105" s="216">
        <v>2779</v>
      </c>
    </row>
    <row r="106" spans="1:2" ht="16.5" customHeight="1">
      <c r="A106" s="230" t="s">
        <v>206</v>
      </c>
      <c r="B106" s="221">
        <v>2306</v>
      </c>
    </row>
    <row r="107" spans="1:2" ht="16.5" customHeight="1">
      <c r="A107" s="230" t="s">
        <v>207</v>
      </c>
      <c r="B107" s="221">
        <v>75</v>
      </c>
    </row>
    <row r="108" spans="1:2" ht="16.5" customHeight="1">
      <c r="A108" s="230" t="s">
        <v>263</v>
      </c>
      <c r="B108" s="221">
        <v>108</v>
      </c>
    </row>
    <row r="109" spans="1:2" ht="16.5" customHeight="1">
      <c r="A109" s="230" t="s">
        <v>264</v>
      </c>
      <c r="B109" s="221">
        <v>58</v>
      </c>
    </row>
    <row r="110" spans="1:2" ht="16.5" customHeight="1">
      <c r="A110" s="230" t="s">
        <v>230</v>
      </c>
      <c r="B110" s="221">
        <v>3</v>
      </c>
    </row>
    <row r="111" spans="1:2" ht="16.5" customHeight="1">
      <c r="A111" s="230" t="s">
        <v>265</v>
      </c>
      <c r="B111" s="221">
        <v>5</v>
      </c>
    </row>
    <row r="112" spans="1:2" ht="16.5" customHeight="1">
      <c r="A112" s="230" t="s">
        <v>266</v>
      </c>
      <c r="B112" s="221">
        <v>11</v>
      </c>
    </row>
    <row r="113" spans="1:2" ht="16.5" customHeight="1">
      <c r="A113" s="230" t="s">
        <v>267</v>
      </c>
      <c r="B113" s="221">
        <v>1</v>
      </c>
    </row>
    <row r="114" spans="1:2" ht="16.5" customHeight="1">
      <c r="A114" s="230" t="s">
        <v>268</v>
      </c>
      <c r="B114" s="221">
        <v>1</v>
      </c>
    </row>
    <row r="115" spans="1:2" s="223" customFormat="1" ht="16.5" customHeight="1">
      <c r="A115" s="230" t="s">
        <v>269</v>
      </c>
      <c r="B115" s="221">
        <v>2</v>
      </c>
    </row>
    <row r="116" spans="1:2" ht="16.5" customHeight="1">
      <c r="A116" s="230" t="s">
        <v>270</v>
      </c>
      <c r="B116" s="221">
        <v>66</v>
      </c>
    </row>
    <row r="117" spans="1:2" s="223" customFormat="1" ht="16.5" customHeight="1">
      <c r="A117" s="230" t="s">
        <v>218</v>
      </c>
      <c r="B117" s="221">
        <v>94</v>
      </c>
    </row>
    <row r="118" spans="1:2" s="223" customFormat="1" ht="16.5" customHeight="1">
      <c r="A118" s="230" t="s">
        <v>271</v>
      </c>
      <c r="B118" s="221">
        <v>49</v>
      </c>
    </row>
    <row r="119" spans="1:2" ht="16.5" customHeight="1">
      <c r="A119" s="229" t="s">
        <v>272</v>
      </c>
      <c r="B119" s="216">
        <v>874</v>
      </c>
    </row>
    <row r="120" spans="1:2" ht="16.5" customHeight="1">
      <c r="A120" s="230" t="s">
        <v>273</v>
      </c>
      <c r="B120" s="221">
        <v>62</v>
      </c>
    </row>
    <row r="121" spans="1:2" ht="16.5" customHeight="1">
      <c r="A121" s="230" t="s">
        <v>274</v>
      </c>
      <c r="B121" s="221">
        <v>812</v>
      </c>
    </row>
    <row r="122" spans="1:2" s="223" customFormat="1" ht="16.5" customHeight="1">
      <c r="A122" s="229" t="s">
        <v>275</v>
      </c>
      <c r="B122" s="216">
        <v>451</v>
      </c>
    </row>
    <row r="123" spans="1:2" s="223" customFormat="1" ht="16.5" customHeight="1">
      <c r="A123" s="229" t="s">
        <v>276</v>
      </c>
      <c r="B123" s="216">
        <v>451</v>
      </c>
    </row>
    <row r="124" spans="1:2" ht="16.5" customHeight="1">
      <c r="A124" s="230" t="s">
        <v>277</v>
      </c>
      <c r="B124" s="221">
        <v>29</v>
      </c>
    </row>
    <row r="125" spans="1:2" s="223" customFormat="1" ht="16.5" customHeight="1">
      <c r="A125" s="230" t="s">
        <v>278</v>
      </c>
      <c r="B125" s="221">
        <v>33</v>
      </c>
    </row>
    <row r="126" spans="1:2" ht="16.5" customHeight="1">
      <c r="A126" s="230" t="s">
        <v>279</v>
      </c>
      <c r="B126" s="221">
        <v>389</v>
      </c>
    </row>
    <row r="127" spans="1:2" ht="16.5" customHeight="1">
      <c r="A127" s="229" t="s">
        <v>280</v>
      </c>
      <c r="B127" s="216">
        <v>4031</v>
      </c>
    </row>
    <row r="128" spans="1:2" ht="16.5" customHeight="1">
      <c r="A128" s="229" t="s">
        <v>281</v>
      </c>
      <c r="B128" s="216">
        <v>40</v>
      </c>
    </row>
    <row r="129" spans="1:2" s="223" customFormat="1" ht="16.5" customHeight="1">
      <c r="A129" s="230" t="s">
        <v>282</v>
      </c>
      <c r="B129" s="221">
        <v>40</v>
      </c>
    </row>
    <row r="130" spans="1:2" ht="16.5" customHeight="1">
      <c r="A130" s="229" t="s">
        <v>283</v>
      </c>
      <c r="B130" s="216">
        <v>971</v>
      </c>
    </row>
    <row r="131" spans="1:2" s="223" customFormat="1" ht="16.5" customHeight="1">
      <c r="A131" s="230" t="s">
        <v>206</v>
      </c>
      <c r="B131" s="221">
        <v>170</v>
      </c>
    </row>
    <row r="132" spans="1:2" ht="16.5" customHeight="1">
      <c r="A132" s="230" t="s">
        <v>207</v>
      </c>
      <c r="B132" s="221">
        <v>554</v>
      </c>
    </row>
    <row r="133" spans="1:2" ht="16.5" customHeight="1">
      <c r="A133" s="230" t="s">
        <v>216</v>
      </c>
      <c r="B133" s="221">
        <v>241</v>
      </c>
    </row>
    <row r="134" spans="1:2" s="223" customFormat="1" ht="16.5" customHeight="1">
      <c r="A134" s="230" t="s">
        <v>284</v>
      </c>
      <c r="B134" s="221">
        <v>6</v>
      </c>
    </row>
    <row r="135" spans="1:2" ht="16.5" customHeight="1">
      <c r="A135" s="229" t="s">
        <v>285</v>
      </c>
      <c r="B135" s="216">
        <v>343</v>
      </c>
    </row>
    <row r="136" spans="1:2" ht="16.5" customHeight="1">
      <c r="A136" s="230" t="s">
        <v>206</v>
      </c>
      <c r="B136" s="221">
        <v>343</v>
      </c>
    </row>
    <row r="137" spans="1:2" ht="16.5" customHeight="1">
      <c r="A137" s="229" t="s">
        <v>286</v>
      </c>
      <c r="B137" s="216">
        <v>872</v>
      </c>
    </row>
    <row r="138" spans="1:2" ht="16.5" customHeight="1">
      <c r="A138" s="230" t="s">
        <v>206</v>
      </c>
      <c r="B138" s="221">
        <v>831</v>
      </c>
    </row>
    <row r="139" spans="1:2" s="223" customFormat="1" ht="16.5" customHeight="1">
      <c r="A139" s="230" t="s">
        <v>207</v>
      </c>
      <c r="B139" s="221">
        <v>41</v>
      </c>
    </row>
    <row r="140" spans="1:2" ht="16.5" customHeight="1">
      <c r="A140" s="229" t="s">
        <v>287</v>
      </c>
      <c r="B140" s="216">
        <v>1692</v>
      </c>
    </row>
    <row r="141" spans="1:2" ht="16.5" customHeight="1">
      <c r="A141" s="230" t="s">
        <v>206</v>
      </c>
      <c r="B141" s="221">
        <v>1120</v>
      </c>
    </row>
    <row r="142" spans="1:2" ht="16.5" customHeight="1">
      <c r="A142" s="230" t="s">
        <v>207</v>
      </c>
      <c r="B142" s="221">
        <v>267</v>
      </c>
    </row>
    <row r="143" spans="1:2" ht="16.5" customHeight="1">
      <c r="A143" s="230" t="s">
        <v>288</v>
      </c>
      <c r="B143" s="221">
        <v>160</v>
      </c>
    </row>
    <row r="144" spans="1:2" ht="16.5" customHeight="1">
      <c r="A144" s="230" t="s">
        <v>289</v>
      </c>
      <c r="B144" s="221">
        <v>58</v>
      </c>
    </row>
    <row r="145" spans="1:2" ht="16.5" customHeight="1">
      <c r="A145" s="230" t="s">
        <v>290</v>
      </c>
      <c r="B145" s="221">
        <v>16</v>
      </c>
    </row>
    <row r="146" spans="1:2" ht="16.5" customHeight="1">
      <c r="A146" s="230" t="s">
        <v>291</v>
      </c>
      <c r="B146" s="221">
        <v>15</v>
      </c>
    </row>
    <row r="147" spans="1:2" ht="16.5" customHeight="1">
      <c r="A147" s="230" t="s">
        <v>292</v>
      </c>
      <c r="B147" s="221">
        <v>8</v>
      </c>
    </row>
    <row r="148" spans="1:2" s="223" customFormat="1" ht="16.5" customHeight="1">
      <c r="A148" s="230" t="s">
        <v>293</v>
      </c>
      <c r="B148" s="221">
        <v>48</v>
      </c>
    </row>
    <row r="149" spans="1:2" ht="16.5" customHeight="1">
      <c r="A149" s="229" t="s">
        <v>294</v>
      </c>
      <c r="B149" s="216">
        <v>113</v>
      </c>
    </row>
    <row r="150" spans="1:2" s="223" customFormat="1" ht="16.5" customHeight="1">
      <c r="A150" s="230" t="s">
        <v>295</v>
      </c>
      <c r="B150" s="221">
        <v>113</v>
      </c>
    </row>
    <row r="151" spans="1:2" s="223" customFormat="1" ht="16.5" customHeight="1">
      <c r="A151" s="229" t="s">
        <v>296</v>
      </c>
      <c r="B151" s="216">
        <v>69051</v>
      </c>
    </row>
    <row r="152" spans="1:2" ht="16.5" customHeight="1">
      <c r="A152" s="229" t="s">
        <v>297</v>
      </c>
      <c r="B152" s="216">
        <v>352</v>
      </c>
    </row>
    <row r="153" spans="1:2" ht="16.5" customHeight="1">
      <c r="A153" s="230" t="s">
        <v>206</v>
      </c>
      <c r="B153" s="221">
        <v>157</v>
      </c>
    </row>
    <row r="154" spans="1:2" ht="16.5" customHeight="1">
      <c r="A154" s="230" t="s">
        <v>298</v>
      </c>
      <c r="B154" s="221">
        <v>195</v>
      </c>
    </row>
    <row r="155" spans="1:2" s="223" customFormat="1" ht="16.5" customHeight="1">
      <c r="A155" s="229" t="s">
        <v>299</v>
      </c>
      <c r="B155" s="216">
        <v>64274</v>
      </c>
    </row>
    <row r="156" spans="1:2" ht="16.5" customHeight="1">
      <c r="A156" s="230" t="s">
        <v>300</v>
      </c>
      <c r="B156" s="221">
        <v>3611</v>
      </c>
    </row>
    <row r="157" spans="1:2" ht="16.5" customHeight="1">
      <c r="A157" s="230" t="s">
        <v>301</v>
      </c>
      <c r="B157" s="221">
        <v>33679</v>
      </c>
    </row>
    <row r="158" spans="1:2" ht="16.5" customHeight="1">
      <c r="A158" s="230" t="s">
        <v>302</v>
      </c>
      <c r="B158" s="221">
        <v>20072</v>
      </c>
    </row>
    <row r="159" spans="1:2" ht="16.5" customHeight="1">
      <c r="A159" s="230" t="s">
        <v>303</v>
      </c>
      <c r="B159" s="221">
        <v>50</v>
      </c>
    </row>
    <row r="160" spans="1:2" ht="16.5" customHeight="1">
      <c r="A160" s="230" t="s">
        <v>304</v>
      </c>
      <c r="B160" s="221">
        <v>18</v>
      </c>
    </row>
    <row r="161" spans="1:2" ht="16.5" customHeight="1">
      <c r="A161" s="230" t="s">
        <v>305</v>
      </c>
      <c r="B161" s="221">
        <v>6844</v>
      </c>
    </row>
    <row r="162" spans="1:2" s="223" customFormat="1" ht="16.5" customHeight="1">
      <c r="A162" s="229" t="s">
        <v>306</v>
      </c>
      <c r="B162" s="216">
        <v>288</v>
      </c>
    </row>
    <row r="163" spans="1:2" ht="16.5" customHeight="1">
      <c r="A163" s="230" t="s">
        <v>307</v>
      </c>
      <c r="B163" s="221">
        <v>288</v>
      </c>
    </row>
    <row r="164" spans="1:2" s="223" customFormat="1" ht="16.5" customHeight="1">
      <c r="A164" s="229" t="s">
        <v>308</v>
      </c>
      <c r="B164" s="216">
        <v>417</v>
      </c>
    </row>
    <row r="165" spans="1:2" ht="16.5" customHeight="1">
      <c r="A165" s="230" t="s">
        <v>309</v>
      </c>
      <c r="B165" s="221">
        <v>3</v>
      </c>
    </row>
    <row r="166" spans="1:2" s="223" customFormat="1" ht="16.5" customHeight="1">
      <c r="A166" s="230" t="s">
        <v>310</v>
      </c>
      <c r="B166" s="221">
        <v>354</v>
      </c>
    </row>
    <row r="167" spans="1:2" ht="16.5" customHeight="1">
      <c r="A167" s="230" t="s">
        <v>311</v>
      </c>
      <c r="B167" s="221">
        <v>60</v>
      </c>
    </row>
    <row r="168" spans="1:2" ht="16.5" customHeight="1">
      <c r="A168" s="229" t="s">
        <v>312</v>
      </c>
      <c r="B168" s="216">
        <v>2438</v>
      </c>
    </row>
    <row r="169" spans="1:2" ht="16.5" customHeight="1">
      <c r="A169" s="230" t="s">
        <v>313</v>
      </c>
      <c r="B169" s="221">
        <v>174</v>
      </c>
    </row>
    <row r="170" spans="1:2" s="223" customFormat="1" ht="16.5" customHeight="1">
      <c r="A170" s="230" t="s">
        <v>314</v>
      </c>
      <c r="B170" s="221">
        <v>273</v>
      </c>
    </row>
    <row r="171" spans="1:2" ht="16.5" customHeight="1">
      <c r="A171" s="230" t="s">
        <v>315</v>
      </c>
      <c r="B171" s="221">
        <v>1991</v>
      </c>
    </row>
    <row r="172" spans="1:2" ht="16.5" customHeight="1">
      <c r="A172" s="229" t="s">
        <v>316</v>
      </c>
      <c r="B172" s="216">
        <v>1282</v>
      </c>
    </row>
    <row r="173" spans="1:2" s="223" customFormat="1" ht="16.5" customHeight="1">
      <c r="A173" s="230" t="s">
        <v>317</v>
      </c>
      <c r="B173" s="221">
        <v>1282</v>
      </c>
    </row>
    <row r="174" spans="1:2" ht="16.5" customHeight="1">
      <c r="A174" s="229" t="s">
        <v>318</v>
      </c>
      <c r="B174" s="216">
        <v>766</v>
      </c>
    </row>
    <row r="175" spans="1:2" s="223" customFormat="1" ht="16.5" customHeight="1">
      <c r="A175" s="229" t="s">
        <v>319</v>
      </c>
      <c r="B175" s="216">
        <v>242</v>
      </c>
    </row>
    <row r="176" spans="1:2" s="223" customFormat="1" ht="16.5" customHeight="1">
      <c r="A176" s="230" t="s">
        <v>206</v>
      </c>
      <c r="B176" s="221">
        <v>237</v>
      </c>
    </row>
    <row r="177" spans="1:2" ht="16.5" customHeight="1">
      <c r="A177" s="230" t="s">
        <v>207</v>
      </c>
      <c r="B177" s="221">
        <v>5</v>
      </c>
    </row>
    <row r="178" spans="1:2" ht="16.5" customHeight="1">
      <c r="A178" s="229" t="s">
        <v>320</v>
      </c>
      <c r="B178" s="216">
        <v>10</v>
      </c>
    </row>
    <row r="179" spans="1:2" ht="16.5" customHeight="1">
      <c r="A179" s="230" t="s">
        <v>321</v>
      </c>
      <c r="B179" s="221">
        <v>10</v>
      </c>
    </row>
    <row r="180" spans="1:2" s="223" customFormat="1" ht="16.5" customHeight="1">
      <c r="A180" s="229" t="s">
        <v>322</v>
      </c>
      <c r="B180" s="216">
        <v>371</v>
      </c>
    </row>
    <row r="181" spans="1:2" ht="16.5" customHeight="1">
      <c r="A181" s="230" t="s">
        <v>323</v>
      </c>
      <c r="B181" s="221">
        <v>35</v>
      </c>
    </row>
    <row r="182" spans="1:2" s="223" customFormat="1" ht="16.5" customHeight="1">
      <c r="A182" s="230" t="s">
        <v>324</v>
      </c>
      <c r="B182" s="221">
        <v>140</v>
      </c>
    </row>
    <row r="183" spans="1:2" ht="16.5" customHeight="1">
      <c r="A183" s="230" t="s">
        <v>325</v>
      </c>
      <c r="B183" s="221">
        <v>196</v>
      </c>
    </row>
    <row r="184" spans="1:2" ht="16.5" customHeight="1">
      <c r="A184" s="229" t="s">
        <v>326</v>
      </c>
      <c r="B184" s="216">
        <v>143</v>
      </c>
    </row>
    <row r="185" spans="1:2" s="223" customFormat="1" ht="16.5" customHeight="1">
      <c r="A185" s="230" t="s">
        <v>323</v>
      </c>
      <c r="B185" s="221">
        <v>102</v>
      </c>
    </row>
    <row r="186" spans="1:2" ht="16.5" customHeight="1">
      <c r="A186" s="230" t="s">
        <v>327</v>
      </c>
      <c r="B186" s="221">
        <v>26</v>
      </c>
    </row>
    <row r="187" spans="1:2" ht="16.5" customHeight="1">
      <c r="A187" s="230" t="s">
        <v>328</v>
      </c>
      <c r="B187" s="221">
        <v>15</v>
      </c>
    </row>
    <row r="188" spans="1:2" ht="16.5" customHeight="1">
      <c r="A188" s="229" t="s">
        <v>329</v>
      </c>
      <c r="B188" s="216">
        <v>4468</v>
      </c>
    </row>
    <row r="189" spans="1:2" s="223" customFormat="1" ht="16.5" customHeight="1">
      <c r="A189" s="229" t="s">
        <v>330</v>
      </c>
      <c r="B189" s="216">
        <v>2638</v>
      </c>
    </row>
    <row r="190" spans="1:2" s="223" customFormat="1" ht="16.5" customHeight="1">
      <c r="A190" s="230" t="s">
        <v>206</v>
      </c>
      <c r="B190" s="221">
        <v>526</v>
      </c>
    </row>
    <row r="191" spans="1:2" ht="16.5" customHeight="1">
      <c r="A191" s="230" t="s">
        <v>207</v>
      </c>
      <c r="B191" s="221">
        <v>7</v>
      </c>
    </row>
    <row r="192" spans="1:2" ht="16.5" customHeight="1">
      <c r="A192" s="230" t="s">
        <v>331</v>
      </c>
      <c r="B192" s="221">
        <v>166</v>
      </c>
    </row>
    <row r="193" spans="1:2" ht="16.5" customHeight="1">
      <c r="A193" s="230" t="s">
        <v>332</v>
      </c>
      <c r="B193" s="221">
        <v>41</v>
      </c>
    </row>
    <row r="194" spans="1:2" ht="16.5" customHeight="1">
      <c r="A194" s="230" t="s">
        <v>333</v>
      </c>
      <c r="B194" s="221">
        <v>838</v>
      </c>
    </row>
    <row r="195" spans="1:2" ht="16.5" customHeight="1">
      <c r="A195" s="230" t="s">
        <v>334</v>
      </c>
      <c r="B195" s="221">
        <v>3</v>
      </c>
    </row>
    <row r="196" spans="1:2" ht="16.5" customHeight="1">
      <c r="A196" s="230" t="s">
        <v>335</v>
      </c>
      <c r="B196" s="221">
        <v>913</v>
      </c>
    </row>
    <row r="197" spans="1:2" ht="16.5" customHeight="1">
      <c r="A197" s="230" t="s">
        <v>336</v>
      </c>
      <c r="B197" s="221">
        <v>144</v>
      </c>
    </row>
    <row r="198" spans="1:2" s="223" customFormat="1" ht="16.5" customHeight="1">
      <c r="A198" s="229" t="s">
        <v>337</v>
      </c>
      <c r="B198" s="216">
        <v>78</v>
      </c>
    </row>
    <row r="199" spans="1:2" ht="16.5" customHeight="1">
      <c r="A199" s="230" t="s">
        <v>338</v>
      </c>
      <c r="B199" s="221">
        <v>5</v>
      </c>
    </row>
    <row r="200" spans="1:2" ht="16.5" customHeight="1">
      <c r="A200" s="230" t="s">
        <v>339</v>
      </c>
      <c r="B200" s="221">
        <v>73</v>
      </c>
    </row>
    <row r="201" spans="1:2" s="223" customFormat="1" ht="16.5" customHeight="1">
      <c r="A201" s="229" t="s">
        <v>340</v>
      </c>
      <c r="B201" s="216">
        <v>281</v>
      </c>
    </row>
    <row r="202" spans="1:2" ht="13.5">
      <c r="A202" s="230" t="s">
        <v>341</v>
      </c>
      <c r="B202" s="221">
        <v>79</v>
      </c>
    </row>
    <row r="203" spans="1:2" ht="13.5">
      <c r="A203" s="230" t="s">
        <v>342</v>
      </c>
      <c r="B203" s="221">
        <v>202</v>
      </c>
    </row>
    <row r="204" spans="1:2" ht="13.5">
      <c r="A204" s="231" t="s">
        <v>343</v>
      </c>
      <c r="B204" s="216">
        <v>621</v>
      </c>
    </row>
    <row r="205" spans="1:2" s="223" customFormat="1" ht="13.5">
      <c r="A205" s="232" t="s">
        <v>344</v>
      </c>
      <c r="B205" s="221">
        <v>86</v>
      </c>
    </row>
    <row r="206" spans="1:2" ht="13.5">
      <c r="A206" s="232" t="s">
        <v>345</v>
      </c>
      <c r="B206" s="221">
        <v>535</v>
      </c>
    </row>
    <row r="207" spans="1:2" ht="13.5">
      <c r="A207" s="231" t="s">
        <v>346</v>
      </c>
      <c r="B207" s="216">
        <v>476</v>
      </c>
    </row>
    <row r="208" spans="1:2" ht="13.5">
      <c r="A208" s="232" t="s">
        <v>347</v>
      </c>
      <c r="B208" s="221">
        <v>476</v>
      </c>
    </row>
    <row r="209" spans="1:2" s="223" customFormat="1" ht="13.5">
      <c r="A209" s="229" t="s">
        <v>348</v>
      </c>
      <c r="B209" s="216">
        <v>374</v>
      </c>
    </row>
    <row r="210" spans="1:2" ht="13.5">
      <c r="A210" s="230" t="s">
        <v>349</v>
      </c>
      <c r="B210" s="221">
        <v>173</v>
      </c>
    </row>
    <row r="211" spans="1:2" ht="13.5">
      <c r="A211" s="230" t="s">
        <v>350</v>
      </c>
      <c r="B211" s="221">
        <v>201</v>
      </c>
    </row>
    <row r="212" spans="1:2" ht="13.5">
      <c r="A212" s="229" t="s">
        <v>351</v>
      </c>
      <c r="B212" s="216">
        <v>55391</v>
      </c>
    </row>
    <row r="213" spans="1:2" s="223" customFormat="1" ht="13.5">
      <c r="A213" s="229" t="s">
        <v>352</v>
      </c>
      <c r="B213" s="216">
        <v>2628</v>
      </c>
    </row>
    <row r="214" spans="1:2" ht="13.5">
      <c r="A214" s="230" t="s">
        <v>206</v>
      </c>
      <c r="B214" s="221">
        <v>618</v>
      </c>
    </row>
    <row r="215" spans="1:2" s="223" customFormat="1" ht="13.5">
      <c r="A215" s="230" t="s">
        <v>207</v>
      </c>
      <c r="B215" s="221">
        <v>139</v>
      </c>
    </row>
    <row r="216" spans="1:2" s="223" customFormat="1" ht="13.5">
      <c r="A216" s="230" t="s">
        <v>353</v>
      </c>
      <c r="B216" s="221">
        <v>14</v>
      </c>
    </row>
    <row r="217" spans="1:2" ht="13.5">
      <c r="A217" s="230" t="s">
        <v>354</v>
      </c>
      <c r="B217" s="221">
        <v>128</v>
      </c>
    </row>
    <row r="218" spans="1:2" ht="13.5">
      <c r="A218" s="230" t="s">
        <v>355</v>
      </c>
      <c r="B218" s="221">
        <v>3</v>
      </c>
    </row>
    <row r="219" spans="1:2" ht="13.5">
      <c r="A219" s="230" t="s">
        <v>356</v>
      </c>
      <c r="B219" s="221">
        <v>1510</v>
      </c>
    </row>
    <row r="220" spans="1:2" ht="13.5">
      <c r="A220" s="230" t="s">
        <v>357</v>
      </c>
      <c r="B220" s="221">
        <v>16</v>
      </c>
    </row>
    <row r="221" spans="1:2" ht="13.5">
      <c r="A221" s="230" t="s">
        <v>358</v>
      </c>
      <c r="B221" s="221">
        <v>200</v>
      </c>
    </row>
    <row r="222" spans="1:2" ht="13.5">
      <c r="A222" s="229" t="s">
        <v>359</v>
      </c>
      <c r="B222" s="216">
        <v>1384</v>
      </c>
    </row>
    <row r="223" spans="1:2" ht="13.5">
      <c r="A223" s="230" t="s">
        <v>206</v>
      </c>
      <c r="B223" s="221">
        <v>240</v>
      </c>
    </row>
    <row r="224" spans="1:2" s="223" customFormat="1" ht="13.5">
      <c r="A224" s="230" t="s">
        <v>360</v>
      </c>
      <c r="B224" s="221">
        <v>24</v>
      </c>
    </row>
    <row r="225" spans="1:2" ht="13.5">
      <c r="A225" s="230" t="s">
        <v>361</v>
      </c>
      <c r="B225" s="221">
        <v>61</v>
      </c>
    </row>
    <row r="226" spans="1:2" ht="13.5">
      <c r="A226" s="230" t="s">
        <v>362</v>
      </c>
      <c r="B226" s="221">
        <v>560</v>
      </c>
    </row>
    <row r="227" spans="1:2" ht="13.5">
      <c r="A227" s="230" t="s">
        <v>363</v>
      </c>
      <c r="B227" s="221">
        <v>499</v>
      </c>
    </row>
    <row r="228" spans="1:2" s="223" customFormat="1" ht="13.5">
      <c r="A228" s="229" t="s">
        <v>364</v>
      </c>
      <c r="B228" s="216">
        <v>23451</v>
      </c>
    </row>
    <row r="229" spans="1:2" ht="13.5">
      <c r="A229" s="230" t="s">
        <v>365</v>
      </c>
      <c r="B229" s="221">
        <v>2095</v>
      </c>
    </row>
    <row r="230" spans="1:2" ht="13.5">
      <c r="A230" s="230" t="s">
        <v>366</v>
      </c>
      <c r="B230" s="221">
        <v>2884</v>
      </c>
    </row>
    <row r="231" spans="1:2" ht="13.5">
      <c r="A231" s="230" t="s">
        <v>367</v>
      </c>
      <c r="B231" s="221">
        <v>5500</v>
      </c>
    </row>
    <row r="232" spans="1:2" ht="13.5">
      <c r="A232" s="230" t="s">
        <v>368</v>
      </c>
      <c r="B232" s="221">
        <v>4617</v>
      </c>
    </row>
    <row r="233" spans="1:2" ht="13.5">
      <c r="A233" s="230" t="s">
        <v>369</v>
      </c>
      <c r="B233" s="221">
        <v>7923</v>
      </c>
    </row>
    <row r="234" spans="1:2" ht="13.5">
      <c r="A234" s="230" t="s">
        <v>370</v>
      </c>
      <c r="B234" s="221">
        <v>432</v>
      </c>
    </row>
    <row r="235" spans="1:2" s="223" customFormat="1" ht="13.5">
      <c r="A235" s="229" t="s">
        <v>371</v>
      </c>
      <c r="B235" s="216">
        <v>75</v>
      </c>
    </row>
    <row r="236" spans="1:2" ht="13.5">
      <c r="A236" s="230" t="s">
        <v>372</v>
      </c>
      <c r="B236" s="221">
        <v>75</v>
      </c>
    </row>
    <row r="237" spans="1:2" ht="13.5">
      <c r="A237" s="229" t="s">
        <v>373</v>
      </c>
      <c r="B237" s="216">
        <v>617</v>
      </c>
    </row>
    <row r="238" spans="1:2" ht="13.5">
      <c r="A238" s="230" t="s">
        <v>374</v>
      </c>
      <c r="B238" s="221">
        <v>53</v>
      </c>
    </row>
    <row r="239" spans="1:2" ht="13.5">
      <c r="A239" s="230" t="s">
        <v>375</v>
      </c>
      <c r="B239" s="221">
        <v>12</v>
      </c>
    </row>
    <row r="240" spans="1:2" s="223" customFormat="1" ht="13.5">
      <c r="A240" s="230" t="s">
        <v>376</v>
      </c>
      <c r="B240" s="221">
        <v>443</v>
      </c>
    </row>
    <row r="241" spans="1:2" ht="13.5">
      <c r="A241" s="230" t="s">
        <v>377</v>
      </c>
      <c r="B241" s="221">
        <v>108</v>
      </c>
    </row>
    <row r="242" spans="1:2" ht="13.5">
      <c r="A242" s="230" t="s">
        <v>378</v>
      </c>
      <c r="B242" s="221">
        <v>1</v>
      </c>
    </row>
    <row r="243" spans="1:2" ht="13.5">
      <c r="A243" s="229" t="s">
        <v>379</v>
      </c>
      <c r="B243" s="216">
        <v>2726</v>
      </c>
    </row>
    <row r="244" spans="1:2" ht="13.5">
      <c r="A244" s="230" t="s">
        <v>380</v>
      </c>
      <c r="B244" s="221">
        <v>212</v>
      </c>
    </row>
    <row r="245" spans="1:2" ht="13.5">
      <c r="A245" s="230" t="s">
        <v>381</v>
      </c>
      <c r="B245" s="221">
        <v>335</v>
      </c>
    </row>
    <row r="246" spans="1:2" ht="13.5">
      <c r="A246" s="230" t="s">
        <v>382</v>
      </c>
      <c r="B246" s="221">
        <v>1418</v>
      </c>
    </row>
    <row r="247" spans="1:2" s="223" customFormat="1" ht="13.5">
      <c r="A247" s="230" t="s">
        <v>383</v>
      </c>
      <c r="B247" s="221">
        <v>434</v>
      </c>
    </row>
    <row r="248" spans="1:2" ht="13.5">
      <c r="A248" s="230" t="s">
        <v>384</v>
      </c>
      <c r="B248" s="221">
        <v>252</v>
      </c>
    </row>
    <row r="249" spans="1:2" ht="13.5">
      <c r="A249" s="230" t="s">
        <v>385</v>
      </c>
      <c r="B249" s="221">
        <v>75</v>
      </c>
    </row>
    <row r="250" spans="1:2" ht="13.5">
      <c r="A250" s="229" t="s">
        <v>386</v>
      </c>
      <c r="B250" s="216">
        <v>452</v>
      </c>
    </row>
    <row r="251" spans="1:2" ht="13.5">
      <c r="A251" s="230" t="s">
        <v>387</v>
      </c>
      <c r="B251" s="221">
        <v>88</v>
      </c>
    </row>
    <row r="252" spans="1:2" ht="13.5">
      <c r="A252" s="230" t="s">
        <v>388</v>
      </c>
      <c r="B252" s="221">
        <v>11</v>
      </c>
    </row>
    <row r="253" spans="1:2" ht="13.5">
      <c r="A253" s="230" t="s">
        <v>389</v>
      </c>
      <c r="B253" s="221">
        <v>6</v>
      </c>
    </row>
    <row r="254" spans="1:2" s="223" customFormat="1" ht="13.5">
      <c r="A254" s="230" t="s">
        <v>390</v>
      </c>
      <c r="B254" s="221">
        <v>37</v>
      </c>
    </row>
    <row r="255" spans="1:2" ht="13.5">
      <c r="A255" s="230" t="s">
        <v>391</v>
      </c>
      <c r="B255" s="221">
        <v>6</v>
      </c>
    </row>
    <row r="256" spans="1:2" ht="13.5">
      <c r="A256" s="230" t="s">
        <v>392</v>
      </c>
      <c r="B256" s="221">
        <v>304</v>
      </c>
    </row>
    <row r="257" spans="1:2" ht="13.5">
      <c r="A257" s="229" t="s">
        <v>393</v>
      </c>
      <c r="B257" s="216">
        <v>5532</v>
      </c>
    </row>
    <row r="258" spans="1:2" ht="13.5">
      <c r="A258" s="230" t="s">
        <v>394</v>
      </c>
      <c r="B258" s="221">
        <v>11</v>
      </c>
    </row>
    <row r="259" spans="1:2" ht="13.5">
      <c r="A259" s="230" t="s">
        <v>395</v>
      </c>
      <c r="B259" s="221">
        <v>673</v>
      </c>
    </row>
    <row r="260" spans="1:2" s="223" customFormat="1" ht="13.5">
      <c r="A260" s="230" t="s">
        <v>396</v>
      </c>
      <c r="B260" s="221">
        <v>15</v>
      </c>
    </row>
    <row r="261" spans="1:2" ht="13.5">
      <c r="A261" s="230" t="s">
        <v>397</v>
      </c>
      <c r="B261" s="221">
        <v>198</v>
      </c>
    </row>
    <row r="262" spans="1:2" ht="13.5">
      <c r="A262" s="230" t="s">
        <v>398</v>
      </c>
      <c r="B262" s="221">
        <v>4068</v>
      </c>
    </row>
    <row r="263" spans="1:2" ht="13.5">
      <c r="A263" s="230" t="s">
        <v>399</v>
      </c>
      <c r="B263" s="221">
        <v>567</v>
      </c>
    </row>
    <row r="264" spans="1:2" ht="13.5">
      <c r="A264" s="229" t="s">
        <v>400</v>
      </c>
      <c r="B264" s="216">
        <v>3408</v>
      </c>
    </row>
    <row r="265" spans="1:2" ht="13.5">
      <c r="A265" s="230" t="s">
        <v>206</v>
      </c>
      <c r="B265" s="221">
        <v>91</v>
      </c>
    </row>
    <row r="266" spans="1:2" ht="13.5">
      <c r="A266" s="230" t="s">
        <v>207</v>
      </c>
      <c r="B266" s="221">
        <v>59</v>
      </c>
    </row>
    <row r="267" spans="1:2" s="223" customFormat="1" ht="13.5">
      <c r="A267" s="230" t="s">
        <v>401</v>
      </c>
      <c r="B267" s="221">
        <v>880</v>
      </c>
    </row>
    <row r="268" spans="1:2" ht="13.5">
      <c r="A268" s="230" t="s">
        <v>402</v>
      </c>
      <c r="B268" s="221">
        <v>137</v>
      </c>
    </row>
    <row r="269" spans="1:2" s="223" customFormat="1" ht="13.5">
      <c r="A269" s="230" t="s">
        <v>403</v>
      </c>
      <c r="B269" s="221">
        <v>639</v>
      </c>
    </row>
    <row r="270" spans="1:2" ht="13.5">
      <c r="A270" s="230" t="s">
        <v>404</v>
      </c>
      <c r="B270" s="221">
        <v>1602</v>
      </c>
    </row>
    <row r="271" spans="1:2" ht="13.5">
      <c r="A271" s="229" t="s">
        <v>405</v>
      </c>
      <c r="B271" s="216">
        <v>36</v>
      </c>
    </row>
    <row r="272" spans="1:2" s="223" customFormat="1" ht="13.5">
      <c r="A272" s="230" t="s">
        <v>206</v>
      </c>
      <c r="B272" s="221">
        <v>36</v>
      </c>
    </row>
    <row r="273" spans="1:2" ht="13.5">
      <c r="A273" s="229" t="s">
        <v>406</v>
      </c>
      <c r="B273" s="216">
        <v>5604</v>
      </c>
    </row>
    <row r="274" spans="1:2" ht="13.5">
      <c r="A274" s="230" t="s">
        <v>407</v>
      </c>
      <c r="B274" s="221">
        <v>1679</v>
      </c>
    </row>
    <row r="275" spans="1:2" s="223" customFormat="1" ht="13.5">
      <c r="A275" s="230" t="s">
        <v>408</v>
      </c>
      <c r="B275" s="221">
        <v>3925</v>
      </c>
    </row>
    <row r="276" spans="1:2" ht="13.5">
      <c r="A276" s="229" t="s">
        <v>409</v>
      </c>
      <c r="B276" s="216">
        <v>13</v>
      </c>
    </row>
    <row r="277" spans="1:2" ht="13.5">
      <c r="A277" s="230" t="s">
        <v>410</v>
      </c>
      <c r="B277" s="221">
        <v>13</v>
      </c>
    </row>
    <row r="278" spans="1:2" s="223" customFormat="1" ht="13.5">
      <c r="A278" s="229" t="s">
        <v>411</v>
      </c>
      <c r="B278" s="216">
        <v>1024</v>
      </c>
    </row>
    <row r="279" spans="1:2" ht="13.5">
      <c r="A279" s="230" t="s">
        <v>412</v>
      </c>
      <c r="B279" s="221">
        <v>205</v>
      </c>
    </row>
    <row r="280" spans="1:2" ht="13.5">
      <c r="A280" s="230" t="s">
        <v>413</v>
      </c>
      <c r="B280" s="221">
        <v>819</v>
      </c>
    </row>
    <row r="281" spans="1:2" s="223" customFormat="1" ht="13.5">
      <c r="A281" s="229" t="s">
        <v>414</v>
      </c>
      <c r="B281" s="216">
        <v>10</v>
      </c>
    </row>
    <row r="282" spans="1:2" ht="13.5">
      <c r="A282" s="230" t="s">
        <v>415</v>
      </c>
      <c r="B282" s="221">
        <v>7</v>
      </c>
    </row>
    <row r="283" spans="1:2" s="223" customFormat="1" ht="13.5">
      <c r="A283" s="230" t="s">
        <v>416</v>
      </c>
      <c r="B283" s="221">
        <v>3</v>
      </c>
    </row>
    <row r="284" spans="1:2" ht="13.5">
      <c r="A284" s="229" t="s">
        <v>417</v>
      </c>
      <c r="B284" s="216">
        <v>7630</v>
      </c>
    </row>
    <row r="285" spans="1:2" ht="13.5">
      <c r="A285" s="230" t="s">
        <v>418</v>
      </c>
      <c r="B285" s="221">
        <v>7630</v>
      </c>
    </row>
    <row r="286" spans="1:2" ht="13.5">
      <c r="A286" s="229" t="s">
        <v>419</v>
      </c>
      <c r="B286" s="216">
        <v>401</v>
      </c>
    </row>
    <row r="287" spans="1:2" ht="13.5">
      <c r="A287" s="230" t="s">
        <v>206</v>
      </c>
      <c r="B287" s="221">
        <v>151</v>
      </c>
    </row>
    <row r="288" spans="1:2" s="223" customFormat="1" ht="13.5">
      <c r="A288" s="230" t="s">
        <v>207</v>
      </c>
      <c r="B288" s="221">
        <v>27</v>
      </c>
    </row>
    <row r="289" spans="1:2" ht="13.5">
      <c r="A289" s="230" t="s">
        <v>420</v>
      </c>
      <c r="B289" s="221">
        <v>202</v>
      </c>
    </row>
    <row r="290" spans="1:2" s="223" customFormat="1" ht="13.5">
      <c r="A290" s="230" t="s">
        <v>218</v>
      </c>
      <c r="B290" s="221">
        <v>18</v>
      </c>
    </row>
    <row r="291" spans="1:2" s="223" customFormat="1" ht="13.5">
      <c r="A291" s="230" t="s">
        <v>421</v>
      </c>
      <c r="B291" s="221">
        <v>3</v>
      </c>
    </row>
    <row r="292" spans="1:2" ht="13.5">
      <c r="A292" s="229" t="s">
        <v>422</v>
      </c>
      <c r="B292" s="216">
        <v>69</v>
      </c>
    </row>
    <row r="293" spans="1:2" ht="13.5">
      <c r="A293" s="230" t="s">
        <v>423</v>
      </c>
      <c r="B293" s="221">
        <v>57</v>
      </c>
    </row>
    <row r="294" spans="1:2" ht="13.5">
      <c r="A294" s="230" t="s">
        <v>424</v>
      </c>
      <c r="B294" s="221">
        <v>12</v>
      </c>
    </row>
    <row r="295" spans="1:2" s="223" customFormat="1" ht="13.5">
      <c r="A295" s="229" t="s">
        <v>425</v>
      </c>
      <c r="B295" s="216">
        <v>331</v>
      </c>
    </row>
    <row r="296" spans="1:2" ht="13.5">
      <c r="A296" s="230" t="s">
        <v>426</v>
      </c>
      <c r="B296" s="221">
        <v>331</v>
      </c>
    </row>
    <row r="297" spans="1:2" ht="13.5">
      <c r="A297" s="229" t="s">
        <v>427</v>
      </c>
      <c r="B297" s="216">
        <v>52306</v>
      </c>
    </row>
    <row r="298" spans="1:2" ht="13.5">
      <c r="A298" s="229" t="s">
        <v>428</v>
      </c>
      <c r="B298" s="216">
        <v>830</v>
      </c>
    </row>
    <row r="299" spans="1:2" ht="13.5">
      <c r="A299" s="230" t="s">
        <v>206</v>
      </c>
      <c r="B299" s="221">
        <v>303</v>
      </c>
    </row>
    <row r="300" spans="1:2" s="223" customFormat="1" ht="13.5">
      <c r="A300" s="230" t="s">
        <v>207</v>
      </c>
      <c r="B300" s="221">
        <v>314</v>
      </c>
    </row>
    <row r="301" spans="1:2" ht="13.5">
      <c r="A301" s="230" t="s">
        <v>429</v>
      </c>
      <c r="B301" s="221">
        <v>213</v>
      </c>
    </row>
    <row r="302" spans="1:2" ht="13.5">
      <c r="A302" s="229" t="s">
        <v>430</v>
      </c>
      <c r="B302" s="216">
        <v>12912</v>
      </c>
    </row>
    <row r="303" spans="1:2" s="223" customFormat="1" ht="13.5">
      <c r="A303" s="230" t="s">
        <v>431</v>
      </c>
      <c r="B303" s="221">
        <v>5522</v>
      </c>
    </row>
    <row r="304" spans="1:2" ht="13.5">
      <c r="A304" s="230" t="s">
        <v>432</v>
      </c>
      <c r="B304" s="221">
        <v>6525</v>
      </c>
    </row>
    <row r="305" spans="1:2" ht="13.5">
      <c r="A305" s="230" t="s">
        <v>433</v>
      </c>
      <c r="B305" s="221">
        <v>357</v>
      </c>
    </row>
    <row r="306" spans="1:2" ht="13.5">
      <c r="A306" s="230" t="s">
        <v>434</v>
      </c>
      <c r="B306" s="221">
        <v>508</v>
      </c>
    </row>
    <row r="307" spans="1:2" ht="13.5">
      <c r="A307" s="229" t="s">
        <v>435</v>
      </c>
      <c r="B307" s="216">
        <v>4571</v>
      </c>
    </row>
    <row r="308" spans="1:2" ht="13.5">
      <c r="A308" s="230" t="s">
        <v>436</v>
      </c>
      <c r="B308" s="221">
        <v>4162</v>
      </c>
    </row>
    <row r="309" spans="1:2" ht="13.5">
      <c r="A309" s="230" t="s">
        <v>437</v>
      </c>
      <c r="B309" s="221">
        <v>409</v>
      </c>
    </row>
    <row r="310" spans="1:2" s="223" customFormat="1" ht="13.5">
      <c r="A310" s="229" t="s">
        <v>438</v>
      </c>
      <c r="B310" s="216">
        <v>7422</v>
      </c>
    </row>
    <row r="311" spans="1:2" ht="13.5">
      <c r="A311" s="230" t="s">
        <v>439</v>
      </c>
      <c r="B311" s="221">
        <v>868</v>
      </c>
    </row>
    <row r="312" spans="1:2" s="223" customFormat="1" ht="13.5">
      <c r="A312" s="230" t="s">
        <v>440</v>
      </c>
      <c r="B312" s="221">
        <v>408</v>
      </c>
    </row>
    <row r="313" spans="1:2" ht="13.5">
      <c r="A313" s="230" t="s">
        <v>441</v>
      </c>
      <c r="B313" s="221">
        <v>3628</v>
      </c>
    </row>
    <row r="314" spans="1:2" ht="13.5">
      <c r="A314" s="230" t="s">
        <v>442</v>
      </c>
      <c r="B314" s="221">
        <v>925</v>
      </c>
    </row>
    <row r="315" spans="1:2" s="223" customFormat="1" ht="13.5">
      <c r="A315" s="230" t="s">
        <v>443</v>
      </c>
      <c r="B315" s="221">
        <v>733</v>
      </c>
    </row>
    <row r="316" spans="1:2" ht="13.5">
      <c r="A316" s="230" t="s">
        <v>444</v>
      </c>
      <c r="B316" s="221">
        <v>860</v>
      </c>
    </row>
    <row r="317" spans="1:2" ht="13.5">
      <c r="A317" s="229" t="s">
        <v>445</v>
      </c>
      <c r="B317" s="216">
        <v>20</v>
      </c>
    </row>
    <row r="318" spans="1:2" ht="13.5">
      <c r="A318" s="230" t="s">
        <v>446</v>
      </c>
      <c r="B318" s="221">
        <v>20</v>
      </c>
    </row>
    <row r="319" spans="1:2" s="223" customFormat="1" ht="13.5">
      <c r="A319" s="229" t="s">
        <v>447</v>
      </c>
      <c r="B319" s="216">
        <v>3265</v>
      </c>
    </row>
    <row r="320" spans="1:2" ht="13.5">
      <c r="A320" s="230" t="s">
        <v>448</v>
      </c>
      <c r="B320" s="221">
        <v>1537</v>
      </c>
    </row>
    <row r="321" spans="1:2" s="223" customFormat="1" ht="13.5">
      <c r="A321" s="230" t="s">
        <v>449</v>
      </c>
      <c r="B321" s="221">
        <v>1728</v>
      </c>
    </row>
    <row r="322" spans="1:2" ht="13.5">
      <c r="A322" s="229" t="s">
        <v>450</v>
      </c>
      <c r="B322" s="216">
        <v>5659</v>
      </c>
    </row>
    <row r="323" spans="1:2" ht="13.5">
      <c r="A323" s="230" t="s">
        <v>451</v>
      </c>
      <c r="B323" s="221">
        <v>1450</v>
      </c>
    </row>
    <row r="324" spans="1:2" s="223" customFormat="1" ht="13.5">
      <c r="A324" s="230" t="s">
        <v>452</v>
      </c>
      <c r="B324" s="221">
        <v>2721</v>
      </c>
    </row>
    <row r="325" spans="1:2" ht="13.5">
      <c r="A325" s="230" t="s">
        <v>453</v>
      </c>
      <c r="B325" s="221">
        <v>1488</v>
      </c>
    </row>
    <row r="326" spans="1:2" s="223" customFormat="1" ht="13.5">
      <c r="A326" s="229" t="s">
        <v>454</v>
      </c>
      <c r="B326" s="216">
        <v>15191</v>
      </c>
    </row>
    <row r="327" spans="1:2" ht="13.5">
      <c r="A327" s="230" t="s">
        <v>455</v>
      </c>
      <c r="B327" s="221">
        <v>15191</v>
      </c>
    </row>
    <row r="328" spans="1:2" ht="13.5">
      <c r="A328" s="229" t="s">
        <v>456</v>
      </c>
      <c r="B328" s="216">
        <v>1610</v>
      </c>
    </row>
    <row r="329" spans="1:2" ht="13.5">
      <c r="A329" s="230" t="s">
        <v>457</v>
      </c>
      <c r="B329" s="221">
        <v>1260</v>
      </c>
    </row>
    <row r="330" spans="1:2" s="223" customFormat="1" ht="13.5">
      <c r="A330" s="230" t="s">
        <v>458</v>
      </c>
      <c r="B330" s="221">
        <v>350</v>
      </c>
    </row>
    <row r="331" spans="1:2" ht="13.5">
      <c r="A331" s="229" t="s">
        <v>459</v>
      </c>
      <c r="B331" s="216">
        <v>172</v>
      </c>
    </row>
    <row r="332" spans="1:2" s="223" customFormat="1" ht="13.5">
      <c r="A332" s="230" t="s">
        <v>460</v>
      </c>
      <c r="B332" s="221">
        <v>172</v>
      </c>
    </row>
    <row r="333" spans="1:2" ht="13.5">
      <c r="A333" s="229" t="s">
        <v>461</v>
      </c>
      <c r="B333" s="216">
        <v>364</v>
      </c>
    </row>
    <row r="334" spans="1:2" s="223" customFormat="1" ht="13.5">
      <c r="A334" s="230" t="s">
        <v>206</v>
      </c>
      <c r="B334" s="221">
        <v>148</v>
      </c>
    </row>
    <row r="335" spans="1:2" s="223" customFormat="1" ht="13.5">
      <c r="A335" s="230" t="s">
        <v>230</v>
      </c>
      <c r="B335" s="221">
        <v>6</v>
      </c>
    </row>
    <row r="336" spans="1:2" ht="13.5">
      <c r="A336" s="230" t="s">
        <v>462</v>
      </c>
      <c r="B336" s="221">
        <v>35</v>
      </c>
    </row>
    <row r="337" spans="1:2" ht="13.5">
      <c r="A337" s="230" t="s">
        <v>463</v>
      </c>
      <c r="B337" s="221">
        <v>60</v>
      </c>
    </row>
    <row r="338" spans="1:2" ht="13.5">
      <c r="A338" s="230" t="s">
        <v>218</v>
      </c>
      <c r="B338" s="221">
        <v>112</v>
      </c>
    </row>
    <row r="339" spans="1:2" s="223" customFormat="1" ht="13.5">
      <c r="A339" s="230" t="s">
        <v>464</v>
      </c>
      <c r="B339" s="221">
        <v>3</v>
      </c>
    </row>
    <row r="340" spans="1:2" ht="13.5">
      <c r="A340" s="229" t="s">
        <v>465</v>
      </c>
      <c r="B340" s="216">
        <v>290</v>
      </c>
    </row>
    <row r="341" spans="1:2" ht="13.5">
      <c r="A341" s="230" t="s">
        <v>466</v>
      </c>
      <c r="B341" s="221">
        <v>290</v>
      </c>
    </row>
    <row r="342" spans="1:2" ht="13.5">
      <c r="A342" s="229" t="s">
        <v>467</v>
      </c>
      <c r="B342" s="216">
        <v>5132</v>
      </c>
    </row>
    <row r="343" spans="1:2" s="223" customFormat="1" ht="13.5">
      <c r="A343" s="229" t="s">
        <v>468</v>
      </c>
      <c r="B343" s="216">
        <v>154</v>
      </c>
    </row>
    <row r="344" spans="1:2" ht="13.5">
      <c r="A344" s="230" t="s">
        <v>206</v>
      </c>
      <c r="B344" s="221">
        <v>92</v>
      </c>
    </row>
    <row r="345" spans="1:2" ht="13.5">
      <c r="A345" s="230" t="s">
        <v>207</v>
      </c>
      <c r="B345" s="221">
        <v>62</v>
      </c>
    </row>
    <row r="346" spans="1:2" s="223" customFormat="1" ht="13.5">
      <c r="A346" s="229" t="s">
        <v>469</v>
      </c>
      <c r="B346" s="216">
        <v>3417</v>
      </c>
    </row>
    <row r="347" spans="1:2" ht="13.5">
      <c r="A347" s="230" t="s">
        <v>470</v>
      </c>
      <c r="B347" s="221">
        <v>13</v>
      </c>
    </row>
    <row r="348" spans="1:2" s="223" customFormat="1" ht="13.5">
      <c r="A348" s="230" t="s">
        <v>471</v>
      </c>
      <c r="B348" s="221">
        <v>669</v>
      </c>
    </row>
    <row r="349" spans="1:2" ht="13.5">
      <c r="A349" s="230" t="s">
        <v>472</v>
      </c>
      <c r="B349" s="221">
        <v>2735</v>
      </c>
    </row>
    <row r="350" spans="1:2" s="223" customFormat="1" ht="13.5">
      <c r="A350" s="229" t="s">
        <v>473</v>
      </c>
      <c r="B350" s="216">
        <v>37</v>
      </c>
    </row>
    <row r="351" spans="1:2" ht="13.5">
      <c r="A351" s="230" t="s">
        <v>474</v>
      </c>
      <c r="B351" s="221">
        <v>37</v>
      </c>
    </row>
    <row r="352" spans="1:2" s="223" customFormat="1" ht="13.5">
      <c r="A352" s="229" t="s">
        <v>475</v>
      </c>
      <c r="B352" s="216">
        <v>245</v>
      </c>
    </row>
    <row r="353" spans="1:2" ht="13.5">
      <c r="A353" s="230" t="s">
        <v>476</v>
      </c>
      <c r="B353" s="221">
        <v>31</v>
      </c>
    </row>
    <row r="354" spans="1:2" ht="13.5">
      <c r="A354" s="230" t="s">
        <v>477</v>
      </c>
      <c r="B354" s="221">
        <v>214</v>
      </c>
    </row>
    <row r="355" spans="1:2" ht="13.5">
      <c r="A355" s="229" t="s">
        <v>478</v>
      </c>
      <c r="B355" s="216">
        <v>1060</v>
      </c>
    </row>
    <row r="356" spans="1:2" s="223" customFormat="1" ht="13.5">
      <c r="A356" s="230" t="s">
        <v>479</v>
      </c>
      <c r="B356" s="221">
        <v>1060</v>
      </c>
    </row>
    <row r="357" spans="1:2" ht="13.5">
      <c r="A357" s="229" t="s">
        <v>480</v>
      </c>
      <c r="B357" s="216">
        <v>219</v>
      </c>
    </row>
    <row r="358" spans="1:2" s="223" customFormat="1" ht="13.5">
      <c r="A358" s="230" t="s">
        <v>481</v>
      </c>
      <c r="B358" s="221">
        <v>219</v>
      </c>
    </row>
    <row r="359" spans="1:2" s="223" customFormat="1" ht="13.5">
      <c r="A359" s="229" t="s">
        <v>482</v>
      </c>
      <c r="B359" s="216">
        <v>40224</v>
      </c>
    </row>
    <row r="360" spans="1:2" ht="13.5">
      <c r="A360" s="229" t="s">
        <v>483</v>
      </c>
      <c r="B360" s="216">
        <v>14966</v>
      </c>
    </row>
    <row r="361" spans="1:2" ht="13.5">
      <c r="A361" s="230" t="s">
        <v>206</v>
      </c>
      <c r="B361" s="221">
        <v>230</v>
      </c>
    </row>
    <row r="362" spans="1:2" ht="13.5">
      <c r="A362" s="230" t="s">
        <v>207</v>
      </c>
      <c r="B362" s="221">
        <v>3018</v>
      </c>
    </row>
    <row r="363" spans="1:2" ht="13.5">
      <c r="A363" s="230" t="s">
        <v>484</v>
      </c>
      <c r="B363" s="221">
        <v>3006</v>
      </c>
    </row>
    <row r="364" spans="1:2" ht="13.5">
      <c r="A364" s="230" t="s">
        <v>485</v>
      </c>
      <c r="B364" s="221">
        <v>182</v>
      </c>
    </row>
    <row r="365" spans="1:2" ht="13.5">
      <c r="A365" s="230" t="s">
        <v>486</v>
      </c>
      <c r="B365" s="221">
        <v>76</v>
      </c>
    </row>
    <row r="366" spans="1:2" ht="13.5">
      <c r="A366" s="230" t="s">
        <v>487</v>
      </c>
      <c r="B366" s="221">
        <v>131</v>
      </c>
    </row>
    <row r="367" spans="1:2" s="223" customFormat="1" ht="13.5">
      <c r="A367" s="230" t="s">
        <v>488</v>
      </c>
      <c r="B367" s="221">
        <v>8323</v>
      </c>
    </row>
    <row r="368" spans="1:2" ht="13.5">
      <c r="A368" s="229" t="s">
        <v>489</v>
      </c>
      <c r="B368" s="216">
        <v>602</v>
      </c>
    </row>
    <row r="369" spans="1:2" s="223" customFormat="1" ht="13.5">
      <c r="A369" s="230" t="s">
        <v>490</v>
      </c>
      <c r="B369" s="221">
        <v>602</v>
      </c>
    </row>
    <row r="370" spans="1:2" ht="13.5">
      <c r="A370" s="229" t="s">
        <v>491</v>
      </c>
      <c r="B370" s="216">
        <v>16276</v>
      </c>
    </row>
    <row r="371" spans="1:2" ht="13.5">
      <c r="A371" s="230" t="s">
        <v>492</v>
      </c>
      <c r="B371" s="221">
        <v>10878</v>
      </c>
    </row>
    <row r="372" spans="1:2" s="223" customFormat="1" ht="13.5">
      <c r="A372" s="230" t="s">
        <v>493</v>
      </c>
      <c r="B372" s="221">
        <v>5398</v>
      </c>
    </row>
    <row r="373" spans="1:2" ht="13.5">
      <c r="A373" s="229" t="s">
        <v>494</v>
      </c>
      <c r="B373" s="216">
        <v>8158</v>
      </c>
    </row>
    <row r="374" spans="1:2" s="223" customFormat="1" ht="13.5">
      <c r="A374" s="230" t="s">
        <v>495</v>
      </c>
      <c r="B374" s="221">
        <v>8158</v>
      </c>
    </row>
    <row r="375" spans="1:2" ht="13.5">
      <c r="A375" s="229" t="s">
        <v>496</v>
      </c>
      <c r="B375" s="216">
        <v>222</v>
      </c>
    </row>
    <row r="376" spans="1:2" s="223" customFormat="1" ht="13.5">
      <c r="A376" s="230" t="s">
        <v>497</v>
      </c>
      <c r="B376" s="221">
        <v>222</v>
      </c>
    </row>
    <row r="377" spans="1:2" s="223" customFormat="1" ht="13.5">
      <c r="A377" s="229" t="s">
        <v>498</v>
      </c>
      <c r="B377" s="216">
        <v>48121</v>
      </c>
    </row>
    <row r="378" spans="1:2" ht="13.5">
      <c r="A378" s="229" t="s">
        <v>499</v>
      </c>
      <c r="B378" s="216">
        <v>19490</v>
      </c>
    </row>
    <row r="379" spans="1:2" ht="13.5">
      <c r="A379" s="230" t="s">
        <v>206</v>
      </c>
      <c r="B379" s="221">
        <v>1954</v>
      </c>
    </row>
    <row r="380" spans="1:2" ht="13.5">
      <c r="A380" s="230" t="s">
        <v>207</v>
      </c>
      <c r="B380" s="221">
        <v>119</v>
      </c>
    </row>
    <row r="381" spans="1:2" ht="13.5">
      <c r="A381" s="230" t="s">
        <v>218</v>
      </c>
      <c r="B381" s="221">
        <v>2632</v>
      </c>
    </row>
    <row r="382" spans="1:2" ht="13.5">
      <c r="A382" s="230" t="s">
        <v>500</v>
      </c>
      <c r="B382" s="221">
        <v>401</v>
      </c>
    </row>
    <row r="383" spans="1:2" ht="13.5">
      <c r="A383" s="230" t="s">
        <v>501</v>
      </c>
      <c r="B383" s="221">
        <v>136</v>
      </c>
    </row>
    <row r="384" spans="1:2" ht="13.5">
      <c r="A384" s="230" t="s">
        <v>502</v>
      </c>
      <c r="B384" s="221">
        <v>14</v>
      </c>
    </row>
    <row r="385" spans="1:2" ht="13.5">
      <c r="A385" s="230" t="s">
        <v>503</v>
      </c>
      <c r="B385" s="221">
        <v>10</v>
      </c>
    </row>
    <row r="386" spans="1:2" ht="13.5">
      <c r="A386" s="230" t="s">
        <v>504</v>
      </c>
      <c r="B386" s="221">
        <v>20</v>
      </c>
    </row>
    <row r="387" spans="1:2" ht="13.5">
      <c r="A387" s="230" t="s">
        <v>505</v>
      </c>
      <c r="B387" s="221">
        <v>3597</v>
      </c>
    </row>
    <row r="388" spans="1:2" ht="13.5">
      <c r="A388" s="230" t="s">
        <v>506</v>
      </c>
      <c r="B388" s="221">
        <v>6</v>
      </c>
    </row>
    <row r="389" spans="1:2" ht="13.5">
      <c r="A389" s="230" t="s">
        <v>507</v>
      </c>
      <c r="B389" s="221">
        <v>804</v>
      </c>
    </row>
    <row r="390" spans="1:2" ht="13.5">
      <c r="A390" s="230" t="s">
        <v>508</v>
      </c>
      <c r="B390" s="221">
        <v>455</v>
      </c>
    </row>
    <row r="391" spans="1:2" ht="13.5">
      <c r="A391" s="230" t="s">
        <v>509</v>
      </c>
      <c r="B391" s="221">
        <v>150</v>
      </c>
    </row>
    <row r="392" spans="1:2" ht="13.5">
      <c r="A392" s="230" t="s">
        <v>510</v>
      </c>
      <c r="B392" s="221">
        <v>6</v>
      </c>
    </row>
    <row r="393" spans="1:2" ht="13.5">
      <c r="A393" s="230" t="s">
        <v>511</v>
      </c>
      <c r="B393" s="221">
        <v>2500</v>
      </c>
    </row>
    <row r="394" spans="1:2" ht="13.5">
      <c r="A394" s="230" t="s">
        <v>512</v>
      </c>
      <c r="B394" s="221">
        <v>6686</v>
      </c>
    </row>
    <row r="395" spans="1:2" s="223" customFormat="1" ht="13.5">
      <c r="A395" s="229" t="s">
        <v>513</v>
      </c>
      <c r="B395" s="216">
        <v>9295</v>
      </c>
    </row>
    <row r="396" spans="1:2" ht="13.5">
      <c r="A396" s="230" t="s">
        <v>206</v>
      </c>
      <c r="B396" s="221">
        <v>90</v>
      </c>
    </row>
    <row r="397" spans="1:2" ht="13.5">
      <c r="A397" s="230" t="s">
        <v>207</v>
      </c>
      <c r="B397" s="221">
        <v>56</v>
      </c>
    </row>
    <row r="398" spans="1:2" ht="13.5">
      <c r="A398" s="230" t="s">
        <v>514</v>
      </c>
      <c r="B398" s="221">
        <v>981</v>
      </c>
    </row>
    <row r="399" spans="1:2" ht="13.5">
      <c r="A399" s="230" t="s">
        <v>515</v>
      </c>
      <c r="B399" s="221">
        <v>290</v>
      </c>
    </row>
    <row r="400" spans="1:2" ht="13.5">
      <c r="A400" s="230" t="s">
        <v>516</v>
      </c>
      <c r="B400" s="221">
        <v>68</v>
      </c>
    </row>
    <row r="401" spans="1:2" ht="13.5">
      <c r="A401" s="230" t="s">
        <v>517</v>
      </c>
      <c r="B401" s="221">
        <v>50</v>
      </c>
    </row>
    <row r="402" spans="1:2" ht="13.5">
      <c r="A402" s="230" t="s">
        <v>518</v>
      </c>
      <c r="B402" s="221">
        <v>1209</v>
      </c>
    </row>
    <row r="403" spans="1:2" ht="13.5">
      <c r="A403" s="230" t="s">
        <v>519</v>
      </c>
      <c r="B403" s="221">
        <v>3</v>
      </c>
    </row>
    <row r="404" spans="1:2" ht="13.5">
      <c r="A404" s="230" t="s">
        <v>520</v>
      </c>
      <c r="B404" s="221">
        <v>50</v>
      </c>
    </row>
    <row r="405" spans="1:2" ht="13.5">
      <c r="A405" s="230" t="s">
        <v>521</v>
      </c>
      <c r="B405" s="221">
        <v>30</v>
      </c>
    </row>
    <row r="406" spans="1:2" ht="13.5">
      <c r="A406" s="230" t="s">
        <v>522</v>
      </c>
      <c r="B406" s="221">
        <v>16</v>
      </c>
    </row>
    <row r="407" spans="1:2" s="223" customFormat="1" ht="13.5">
      <c r="A407" s="230" t="s">
        <v>523</v>
      </c>
      <c r="B407" s="221">
        <v>6452</v>
      </c>
    </row>
    <row r="408" spans="1:2" ht="13.5">
      <c r="A408" s="229" t="s">
        <v>524</v>
      </c>
      <c r="B408" s="216">
        <v>5175</v>
      </c>
    </row>
    <row r="409" spans="1:2" ht="13.5">
      <c r="A409" s="230" t="s">
        <v>206</v>
      </c>
      <c r="B409" s="221">
        <v>245</v>
      </c>
    </row>
    <row r="410" spans="1:2" ht="13.5">
      <c r="A410" s="230" t="s">
        <v>216</v>
      </c>
      <c r="B410" s="221">
        <v>4</v>
      </c>
    </row>
    <row r="411" spans="1:2" ht="13.5">
      <c r="A411" s="230" t="s">
        <v>525</v>
      </c>
      <c r="B411" s="221">
        <v>564</v>
      </c>
    </row>
    <row r="412" spans="1:2" ht="13.5">
      <c r="A412" s="230" t="s">
        <v>526</v>
      </c>
      <c r="B412" s="221">
        <v>2102</v>
      </c>
    </row>
    <row r="413" spans="1:2" ht="13.5">
      <c r="A413" s="230" t="s">
        <v>527</v>
      </c>
      <c r="B413" s="221">
        <v>1092</v>
      </c>
    </row>
    <row r="414" spans="1:2" ht="13.5">
      <c r="A414" s="230" t="s">
        <v>528</v>
      </c>
      <c r="B414" s="221">
        <v>348</v>
      </c>
    </row>
    <row r="415" spans="1:2" ht="13.5">
      <c r="A415" s="230" t="s">
        <v>529</v>
      </c>
      <c r="B415" s="221">
        <v>2</v>
      </c>
    </row>
    <row r="416" spans="1:2" ht="13.5">
      <c r="A416" s="230" t="s">
        <v>530</v>
      </c>
      <c r="B416" s="221">
        <v>40</v>
      </c>
    </row>
    <row r="417" spans="1:2" ht="13.5">
      <c r="A417" s="230" t="s">
        <v>531</v>
      </c>
      <c r="B417" s="221">
        <v>249</v>
      </c>
    </row>
    <row r="418" spans="1:2" ht="13.5">
      <c r="A418" s="230" t="s">
        <v>532</v>
      </c>
      <c r="B418" s="221">
        <v>171</v>
      </c>
    </row>
    <row r="419" spans="1:2" ht="13.5">
      <c r="A419" s="230" t="s">
        <v>533</v>
      </c>
      <c r="B419" s="221">
        <v>123</v>
      </c>
    </row>
    <row r="420" spans="1:2" ht="13.5">
      <c r="A420" s="230" t="s">
        <v>534</v>
      </c>
      <c r="B420" s="221">
        <v>235</v>
      </c>
    </row>
    <row r="421" spans="1:2" ht="13.5">
      <c r="A421" s="229" t="s">
        <v>535</v>
      </c>
      <c r="B421" s="216">
        <v>9423</v>
      </c>
    </row>
    <row r="422" spans="1:2" s="223" customFormat="1" ht="13.5">
      <c r="A422" s="230" t="s">
        <v>206</v>
      </c>
      <c r="B422" s="221">
        <v>432</v>
      </c>
    </row>
    <row r="423" spans="1:2" ht="13.5">
      <c r="A423" s="230" t="s">
        <v>207</v>
      </c>
      <c r="B423" s="221">
        <v>44</v>
      </c>
    </row>
    <row r="424" spans="1:2" ht="13.5">
      <c r="A424" s="230" t="s">
        <v>536</v>
      </c>
      <c r="B424" s="221">
        <v>5233</v>
      </c>
    </row>
    <row r="425" spans="1:2" ht="13.5">
      <c r="A425" s="230" t="s">
        <v>537</v>
      </c>
      <c r="B425" s="221">
        <v>2072</v>
      </c>
    </row>
    <row r="426" spans="1:2" ht="13.5">
      <c r="A426" s="230" t="s">
        <v>538</v>
      </c>
      <c r="B426" s="221">
        <v>150</v>
      </c>
    </row>
    <row r="427" spans="1:2" ht="13.5">
      <c r="A427" s="230" t="s">
        <v>539</v>
      </c>
      <c r="B427" s="221">
        <v>391</v>
      </c>
    </row>
    <row r="428" spans="1:2" ht="13.5">
      <c r="A428" s="230" t="s">
        <v>540</v>
      </c>
      <c r="B428" s="221">
        <v>84</v>
      </c>
    </row>
    <row r="429" spans="1:2" ht="13.5">
      <c r="A429" s="230" t="s">
        <v>541</v>
      </c>
      <c r="B429" s="221">
        <v>1017</v>
      </c>
    </row>
    <row r="430" spans="1:2" ht="13.5">
      <c r="A430" s="229" t="s">
        <v>542</v>
      </c>
      <c r="B430" s="216">
        <v>3121</v>
      </c>
    </row>
    <row r="431" spans="1:2" s="223" customFormat="1" ht="13.5">
      <c r="A431" s="230" t="s">
        <v>543</v>
      </c>
      <c r="B431" s="221">
        <v>1758</v>
      </c>
    </row>
    <row r="432" spans="1:2" ht="13.5">
      <c r="A432" s="230" t="s">
        <v>544</v>
      </c>
      <c r="B432" s="221">
        <v>750</v>
      </c>
    </row>
    <row r="433" spans="1:2" s="223" customFormat="1" ht="13.5">
      <c r="A433" s="230" t="s">
        <v>545</v>
      </c>
      <c r="B433" s="221">
        <v>600</v>
      </c>
    </row>
    <row r="434" spans="1:2" ht="13.5">
      <c r="A434" s="230" t="s">
        <v>546</v>
      </c>
      <c r="B434" s="221">
        <v>13</v>
      </c>
    </row>
    <row r="435" spans="1:2" ht="13.5">
      <c r="A435" s="229" t="s">
        <v>547</v>
      </c>
      <c r="B435" s="216">
        <v>914</v>
      </c>
    </row>
    <row r="436" spans="1:2" ht="13.5">
      <c r="A436" s="230" t="s">
        <v>548</v>
      </c>
      <c r="B436" s="221">
        <v>908</v>
      </c>
    </row>
    <row r="437" spans="1:2" ht="13.5">
      <c r="A437" s="230" t="s">
        <v>549</v>
      </c>
      <c r="B437" s="221">
        <v>6</v>
      </c>
    </row>
    <row r="438" spans="1:2" s="223" customFormat="1" ht="13.5">
      <c r="A438" s="229" t="s">
        <v>550</v>
      </c>
      <c r="B438" s="216">
        <v>11</v>
      </c>
    </row>
    <row r="439" spans="1:2" ht="13.5">
      <c r="A439" s="230" t="s">
        <v>551</v>
      </c>
      <c r="B439" s="221">
        <v>11</v>
      </c>
    </row>
    <row r="440" spans="1:2" ht="13.5">
      <c r="A440" s="229" t="s">
        <v>552</v>
      </c>
      <c r="B440" s="216">
        <v>692</v>
      </c>
    </row>
    <row r="441" spans="1:2" s="223" customFormat="1" ht="13.5">
      <c r="A441" s="230" t="s">
        <v>553</v>
      </c>
      <c r="B441" s="221">
        <v>692</v>
      </c>
    </row>
    <row r="442" spans="1:2" ht="13.5">
      <c r="A442" s="229" t="s">
        <v>554</v>
      </c>
      <c r="B442" s="216">
        <v>4256</v>
      </c>
    </row>
    <row r="443" spans="1:2" s="223" customFormat="1" ht="13.5">
      <c r="A443" s="229" t="s">
        <v>555</v>
      </c>
      <c r="B443" s="216">
        <v>4061</v>
      </c>
    </row>
    <row r="444" spans="1:2" ht="13.5">
      <c r="A444" s="230" t="s">
        <v>206</v>
      </c>
      <c r="B444" s="221">
        <v>134</v>
      </c>
    </row>
    <row r="445" spans="1:2" s="223" customFormat="1" ht="13.5">
      <c r="A445" s="230" t="s">
        <v>207</v>
      </c>
      <c r="B445" s="221">
        <v>49</v>
      </c>
    </row>
    <row r="446" spans="1:2" s="223" customFormat="1" ht="13.5">
      <c r="A446" s="230" t="s">
        <v>556</v>
      </c>
      <c r="B446" s="221">
        <v>2787</v>
      </c>
    </row>
    <row r="447" spans="1:2" ht="13.5">
      <c r="A447" s="230" t="s">
        <v>557</v>
      </c>
      <c r="B447" s="221">
        <v>459</v>
      </c>
    </row>
    <row r="448" spans="1:2" ht="13.5">
      <c r="A448" s="230" t="s">
        <v>558</v>
      </c>
      <c r="B448" s="221">
        <v>542</v>
      </c>
    </row>
    <row r="449" spans="1:2" ht="13.5">
      <c r="A449" s="230" t="s">
        <v>559</v>
      </c>
      <c r="B449" s="221">
        <v>90</v>
      </c>
    </row>
    <row r="450" spans="1:2" ht="13.5">
      <c r="A450" s="229" t="s">
        <v>560</v>
      </c>
      <c r="B450" s="216">
        <v>195</v>
      </c>
    </row>
    <row r="451" spans="1:2" ht="13.5">
      <c r="A451" s="230" t="s">
        <v>561</v>
      </c>
      <c r="B451" s="221">
        <v>195</v>
      </c>
    </row>
    <row r="452" spans="1:2" ht="13.5">
      <c r="A452" s="229" t="s">
        <v>562</v>
      </c>
      <c r="B452" s="216">
        <v>15177</v>
      </c>
    </row>
    <row r="453" spans="1:2" s="223" customFormat="1" ht="13.5">
      <c r="A453" s="229" t="s">
        <v>563</v>
      </c>
      <c r="B453" s="216">
        <v>12780</v>
      </c>
    </row>
    <row r="454" spans="1:2" ht="13.5">
      <c r="A454" s="230" t="s">
        <v>564</v>
      </c>
      <c r="B454" s="221">
        <v>12780</v>
      </c>
    </row>
    <row r="455" spans="1:2" ht="13.5">
      <c r="A455" s="229" t="s">
        <v>565</v>
      </c>
      <c r="B455" s="216">
        <v>298</v>
      </c>
    </row>
    <row r="456" spans="1:2" ht="13.5">
      <c r="A456" s="230" t="s">
        <v>206</v>
      </c>
      <c r="B456" s="221">
        <v>177</v>
      </c>
    </row>
    <row r="457" spans="1:2" s="223" customFormat="1" ht="13.5">
      <c r="A457" s="230" t="s">
        <v>207</v>
      </c>
      <c r="B457" s="221">
        <v>26</v>
      </c>
    </row>
    <row r="458" spans="1:2" s="223" customFormat="1" ht="13.5">
      <c r="A458" s="230" t="s">
        <v>566</v>
      </c>
      <c r="B458" s="221">
        <v>95</v>
      </c>
    </row>
    <row r="459" spans="1:2" ht="13.5">
      <c r="A459" s="229" t="s">
        <v>567</v>
      </c>
      <c r="B459" s="216">
        <v>298</v>
      </c>
    </row>
    <row r="460" spans="1:2" s="223" customFormat="1" ht="13.5">
      <c r="A460" s="230" t="s">
        <v>568</v>
      </c>
      <c r="B460" s="221">
        <v>298</v>
      </c>
    </row>
    <row r="461" spans="1:2" ht="13.5">
      <c r="A461" s="229" t="s">
        <v>569</v>
      </c>
      <c r="B461" s="216">
        <v>1801</v>
      </c>
    </row>
    <row r="462" spans="1:2" s="223" customFormat="1" ht="13.5">
      <c r="A462" s="230" t="s">
        <v>570</v>
      </c>
      <c r="B462" s="221">
        <v>1801</v>
      </c>
    </row>
    <row r="463" spans="1:2" s="223" customFormat="1" ht="13.5">
      <c r="A463" s="229" t="s">
        <v>571</v>
      </c>
      <c r="B463" s="216">
        <v>2135</v>
      </c>
    </row>
    <row r="464" spans="1:2" ht="13.5">
      <c r="A464" s="229" t="s">
        <v>572</v>
      </c>
      <c r="B464" s="216">
        <v>2014</v>
      </c>
    </row>
    <row r="465" spans="1:2" ht="13.5">
      <c r="A465" s="230" t="s">
        <v>206</v>
      </c>
      <c r="B465" s="221">
        <v>236</v>
      </c>
    </row>
    <row r="466" spans="1:2" ht="13.5">
      <c r="A466" s="230" t="s">
        <v>207</v>
      </c>
      <c r="B466" s="221">
        <v>56</v>
      </c>
    </row>
    <row r="467" spans="1:2" ht="13.5">
      <c r="A467" s="230" t="s">
        <v>573</v>
      </c>
      <c r="B467" s="221">
        <v>80</v>
      </c>
    </row>
    <row r="468" spans="1:2" s="223" customFormat="1" ht="13.5">
      <c r="A468" s="230" t="s">
        <v>218</v>
      </c>
      <c r="B468" s="221">
        <v>46</v>
      </c>
    </row>
    <row r="469" spans="1:2" s="223" customFormat="1" ht="13.5">
      <c r="A469" s="230" t="s">
        <v>574</v>
      </c>
      <c r="B469" s="221">
        <v>1596</v>
      </c>
    </row>
    <row r="470" spans="1:2" ht="13.5">
      <c r="A470" s="229" t="s">
        <v>575</v>
      </c>
      <c r="B470" s="216">
        <v>121</v>
      </c>
    </row>
    <row r="471" spans="1:2" ht="13.5">
      <c r="A471" s="230" t="s">
        <v>576</v>
      </c>
      <c r="B471" s="221">
        <v>121</v>
      </c>
    </row>
    <row r="472" spans="1:2" ht="13.5">
      <c r="A472" s="229" t="s">
        <v>577</v>
      </c>
      <c r="B472" s="216">
        <v>519</v>
      </c>
    </row>
    <row r="473" spans="1:2" ht="13.5">
      <c r="A473" s="229" t="s">
        <v>578</v>
      </c>
      <c r="B473" s="216">
        <v>85</v>
      </c>
    </row>
    <row r="474" spans="1:2" ht="13.5">
      <c r="A474" s="230" t="s">
        <v>579</v>
      </c>
      <c r="B474" s="221">
        <v>85</v>
      </c>
    </row>
    <row r="475" spans="1:2" ht="13.5">
      <c r="A475" s="229" t="s">
        <v>580</v>
      </c>
      <c r="B475" s="221">
        <v>434</v>
      </c>
    </row>
    <row r="476" spans="1:2" ht="13.5">
      <c r="A476" s="230" t="s">
        <v>581</v>
      </c>
      <c r="B476" s="221">
        <v>434</v>
      </c>
    </row>
    <row r="477" spans="1:2" ht="13.5">
      <c r="A477" s="229" t="s">
        <v>582</v>
      </c>
      <c r="B477" s="216">
        <v>3362</v>
      </c>
    </row>
    <row r="478" spans="1:2" ht="13.5">
      <c r="A478" s="229" t="s">
        <v>583</v>
      </c>
      <c r="B478" s="216">
        <v>3182</v>
      </c>
    </row>
    <row r="479" spans="1:2" ht="13.5">
      <c r="A479" s="230" t="s">
        <v>206</v>
      </c>
      <c r="B479" s="221">
        <v>495</v>
      </c>
    </row>
    <row r="480" spans="1:2" s="223" customFormat="1" ht="13.5">
      <c r="A480" s="230" t="s">
        <v>207</v>
      </c>
      <c r="B480" s="221">
        <v>166</v>
      </c>
    </row>
    <row r="481" spans="1:2" ht="13.5">
      <c r="A481" s="230" t="s">
        <v>584</v>
      </c>
      <c r="B481" s="221">
        <v>120</v>
      </c>
    </row>
    <row r="482" spans="1:2" ht="13.5">
      <c r="A482" s="230" t="s">
        <v>585</v>
      </c>
      <c r="B482" s="221">
        <v>1407</v>
      </c>
    </row>
    <row r="483" spans="1:2" ht="13.5">
      <c r="A483" s="230" t="s">
        <v>586</v>
      </c>
      <c r="B483" s="221">
        <v>91</v>
      </c>
    </row>
    <row r="484" spans="1:2" ht="13.5">
      <c r="A484" s="230" t="s">
        <v>587</v>
      </c>
      <c r="B484" s="221">
        <v>179</v>
      </c>
    </row>
    <row r="485" spans="1:2" s="223" customFormat="1" ht="13.5">
      <c r="A485" s="230" t="s">
        <v>218</v>
      </c>
      <c r="B485" s="221">
        <v>644</v>
      </c>
    </row>
    <row r="486" spans="1:2" s="223" customFormat="1" ht="13.5">
      <c r="A486" s="230" t="s">
        <v>588</v>
      </c>
      <c r="B486" s="221">
        <v>80</v>
      </c>
    </row>
    <row r="487" spans="1:2" ht="13.5">
      <c r="A487" s="229" t="s">
        <v>589</v>
      </c>
      <c r="B487" s="216">
        <v>180</v>
      </c>
    </row>
    <row r="488" spans="1:2" ht="13.5">
      <c r="A488" s="230" t="s">
        <v>206</v>
      </c>
      <c r="B488" s="221">
        <v>17</v>
      </c>
    </row>
    <row r="489" spans="1:2" ht="13.5">
      <c r="A489" s="230" t="s">
        <v>590</v>
      </c>
      <c r="B489" s="221">
        <v>55</v>
      </c>
    </row>
    <row r="490" spans="1:2" ht="13.5">
      <c r="A490" s="230" t="s">
        <v>591</v>
      </c>
      <c r="B490" s="221">
        <v>106</v>
      </c>
    </row>
    <row r="491" spans="1:2" s="223" customFormat="1" ht="13.5">
      <c r="A491" s="230" t="s">
        <v>592</v>
      </c>
      <c r="B491" s="221">
        <v>2</v>
      </c>
    </row>
    <row r="492" spans="1:2" ht="13.5">
      <c r="A492" s="229" t="s">
        <v>593</v>
      </c>
      <c r="B492" s="216">
        <v>10889</v>
      </c>
    </row>
    <row r="493" spans="1:2" s="223" customFormat="1" ht="13.5">
      <c r="A493" s="229" t="s">
        <v>594</v>
      </c>
      <c r="B493" s="216">
        <v>2347</v>
      </c>
    </row>
    <row r="494" spans="1:2" s="223" customFormat="1" ht="13.5">
      <c r="A494" s="230" t="s">
        <v>595</v>
      </c>
      <c r="B494" s="221">
        <v>463</v>
      </c>
    </row>
    <row r="495" spans="1:2" ht="13.5">
      <c r="A495" s="230" t="s">
        <v>596</v>
      </c>
      <c r="B495" s="221">
        <v>804</v>
      </c>
    </row>
    <row r="496" spans="1:2" ht="13.5">
      <c r="A496" s="230" t="s">
        <v>597</v>
      </c>
      <c r="B496" s="221">
        <v>385</v>
      </c>
    </row>
    <row r="497" spans="1:2" ht="13.5">
      <c r="A497" s="230" t="s">
        <v>598</v>
      </c>
      <c r="B497" s="221">
        <v>12</v>
      </c>
    </row>
    <row r="498" spans="1:2" ht="13.5">
      <c r="A498" s="230" t="s">
        <v>599</v>
      </c>
      <c r="B498" s="221">
        <v>146</v>
      </c>
    </row>
    <row r="499" spans="1:2" s="223" customFormat="1" ht="13.5">
      <c r="A499" s="230" t="s">
        <v>600</v>
      </c>
      <c r="B499" s="221">
        <v>537</v>
      </c>
    </row>
    <row r="500" spans="1:2" s="223" customFormat="1" ht="13.5">
      <c r="A500" s="229" t="s">
        <v>601</v>
      </c>
      <c r="B500" s="216">
        <v>8480</v>
      </c>
    </row>
    <row r="501" spans="1:2" ht="13.5">
      <c r="A501" s="230" t="s">
        <v>602</v>
      </c>
      <c r="B501" s="221">
        <v>8480</v>
      </c>
    </row>
    <row r="502" spans="1:2" ht="13.5">
      <c r="A502" s="229" t="s">
        <v>603</v>
      </c>
      <c r="B502" s="216">
        <v>62</v>
      </c>
    </row>
    <row r="503" spans="1:2" ht="13.5">
      <c r="A503" s="230" t="s">
        <v>604</v>
      </c>
      <c r="B503" s="221">
        <v>62</v>
      </c>
    </row>
    <row r="504" spans="1:2" ht="13.5">
      <c r="A504" s="229" t="s">
        <v>605</v>
      </c>
      <c r="B504" s="216">
        <v>65</v>
      </c>
    </row>
    <row r="505" spans="1:2" s="223" customFormat="1" ht="13.5">
      <c r="A505" s="229" t="s">
        <v>606</v>
      </c>
      <c r="B505" s="216">
        <v>65</v>
      </c>
    </row>
    <row r="506" spans="1:2" ht="13.5">
      <c r="A506" s="230" t="s">
        <v>206</v>
      </c>
      <c r="B506" s="221">
        <v>38</v>
      </c>
    </row>
    <row r="507" spans="1:2" s="223" customFormat="1" ht="13.5">
      <c r="A507" s="230" t="s">
        <v>607</v>
      </c>
      <c r="B507" s="221">
        <v>4</v>
      </c>
    </row>
    <row r="508" spans="1:2" ht="13.5">
      <c r="A508" s="230" t="s">
        <v>218</v>
      </c>
      <c r="B508" s="221">
        <v>12</v>
      </c>
    </row>
    <row r="509" spans="1:2" s="223" customFormat="1" ht="13.5">
      <c r="A509" s="230" t="s">
        <v>608</v>
      </c>
      <c r="B509" s="221">
        <v>11</v>
      </c>
    </row>
    <row r="510" spans="1:2" ht="13.5">
      <c r="A510" s="229" t="s">
        <v>609</v>
      </c>
      <c r="B510" s="216">
        <v>1986</v>
      </c>
    </row>
    <row r="511" spans="1:2" s="223" customFormat="1" ht="13.5">
      <c r="A511" s="229" t="s">
        <v>610</v>
      </c>
      <c r="B511" s="216">
        <v>808</v>
      </c>
    </row>
    <row r="512" spans="1:2" s="223" customFormat="1" ht="13.5">
      <c r="A512" s="230" t="s">
        <v>206</v>
      </c>
      <c r="B512" s="221">
        <v>597</v>
      </c>
    </row>
    <row r="513" spans="1:2" ht="13.5">
      <c r="A513" s="230" t="s">
        <v>207</v>
      </c>
      <c r="B513" s="221">
        <v>161</v>
      </c>
    </row>
    <row r="514" spans="1:2" s="223" customFormat="1" ht="13.5">
      <c r="A514" s="230" t="s">
        <v>611</v>
      </c>
      <c r="B514" s="221">
        <v>5</v>
      </c>
    </row>
    <row r="515" spans="1:2" s="223" customFormat="1" ht="13.5">
      <c r="A515" s="230" t="s">
        <v>612</v>
      </c>
      <c r="B515" s="221">
        <v>10</v>
      </c>
    </row>
    <row r="516" spans="1:2" ht="13.5">
      <c r="A516" s="230" t="s">
        <v>613</v>
      </c>
      <c r="B516" s="221">
        <v>35</v>
      </c>
    </row>
    <row r="517" spans="1:2" s="223" customFormat="1" ht="13.5">
      <c r="A517" s="229" t="s">
        <v>614</v>
      </c>
      <c r="B517" s="216">
        <v>879</v>
      </c>
    </row>
    <row r="518" spans="1:2" s="223" customFormat="1" ht="13.5">
      <c r="A518" s="230" t="s">
        <v>206</v>
      </c>
      <c r="B518" s="221">
        <v>33</v>
      </c>
    </row>
    <row r="519" spans="1:2" s="223" customFormat="1" ht="13.5">
      <c r="A519" s="230" t="s">
        <v>615</v>
      </c>
      <c r="B519" s="221">
        <v>846</v>
      </c>
    </row>
    <row r="520" spans="1:2" ht="13.5">
      <c r="A520" s="229" t="s">
        <v>616</v>
      </c>
      <c r="B520" s="216">
        <v>184</v>
      </c>
    </row>
    <row r="521" spans="1:2" ht="13.5">
      <c r="A521" s="230" t="s">
        <v>207</v>
      </c>
      <c r="B521" s="221">
        <v>9</v>
      </c>
    </row>
    <row r="522" spans="1:2" ht="13.5">
      <c r="A522" s="230" t="s">
        <v>617</v>
      </c>
      <c r="B522" s="221">
        <v>175</v>
      </c>
    </row>
    <row r="523" spans="1:2" ht="13.5">
      <c r="A523" s="229" t="s">
        <v>618</v>
      </c>
      <c r="B523" s="216">
        <v>28</v>
      </c>
    </row>
    <row r="524" spans="1:2" ht="13.5">
      <c r="A524" s="230" t="s">
        <v>619</v>
      </c>
      <c r="B524" s="221">
        <v>28</v>
      </c>
    </row>
    <row r="525" spans="1:2" ht="13.5">
      <c r="A525" s="229" t="s">
        <v>620</v>
      </c>
      <c r="B525" s="216">
        <v>3</v>
      </c>
    </row>
    <row r="526" spans="1:2" ht="13.5">
      <c r="A526" s="230" t="s">
        <v>621</v>
      </c>
      <c r="B526" s="221">
        <v>3</v>
      </c>
    </row>
    <row r="527" spans="1:2" ht="13.5">
      <c r="A527" s="229" t="s">
        <v>622</v>
      </c>
      <c r="B527" s="216">
        <v>84</v>
      </c>
    </row>
    <row r="528" spans="1:2" ht="13.5">
      <c r="A528" s="230" t="s">
        <v>623</v>
      </c>
      <c r="B528" s="221">
        <v>3</v>
      </c>
    </row>
    <row r="529" spans="1:2" ht="13.5">
      <c r="A529" s="230" t="s">
        <v>624</v>
      </c>
      <c r="B529" s="221">
        <v>20</v>
      </c>
    </row>
    <row r="530" spans="1:2" ht="13.5">
      <c r="A530" s="230" t="s">
        <v>625</v>
      </c>
      <c r="B530" s="221">
        <v>61</v>
      </c>
    </row>
    <row r="531" spans="1:2" ht="13.5">
      <c r="A531" s="229" t="s">
        <v>626</v>
      </c>
      <c r="B531" s="216">
        <v>-7705</v>
      </c>
    </row>
    <row r="532" spans="1:2" ht="13.5">
      <c r="A532" s="229" t="s">
        <v>627</v>
      </c>
      <c r="B532" s="216">
        <v>-7705</v>
      </c>
    </row>
    <row r="533" spans="1:2" ht="13.5">
      <c r="A533" s="230" t="s">
        <v>628</v>
      </c>
      <c r="B533" s="221">
        <v>-7705</v>
      </c>
    </row>
    <row r="534" spans="1:2" ht="13.5">
      <c r="A534" s="229" t="s">
        <v>629</v>
      </c>
      <c r="B534" s="216">
        <v>3938</v>
      </c>
    </row>
    <row r="535" spans="1:2" ht="13.5">
      <c r="A535" s="229" t="s">
        <v>630</v>
      </c>
      <c r="B535" s="216">
        <v>3938</v>
      </c>
    </row>
    <row r="536" spans="1:2" ht="13.5">
      <c r="A536" s="230" t="s">
        <v>631</v>
      </c>
      <c r="B536" s="221">
        <v>3938</v>
      </c>
    </row>
    <row r="537" spans="1:2" ht="13.5">
      <c r="A537" s="229" t="s">
        <v>632</v>
      </c>
      <c r="B537" s="216">
        <v>7</v>
      </c>
    </row>
    <row r="538" spans="1:2" ht="13.5">
      <c r="A538" s="229" t="s">
        <v>633</v>
      </c>
      <c r="B538" s="216">
        <v>7</v>
      </c>
    </row>
    <row r="539" spans="1:2" ht="13.5">
      <c r="A539" s="233" t="s">
        <v>634</v>
      </c>
      <c r="B539" s="216">
        <f>B4+B122+B127+B151+B174+B212+B297+B342+B359+B377+B442+B452+B463+B472+B477+B492+B510+B531+B534+B537+B188+B504</f>
        <v>355707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showZeros="0" workbookViewId="0" topLeftCell="A1">
      <selection activeCell="E6" sqref="E6"/>
    </sheetView>
  </sheetViews>
  <sheetFormatPr defaultColWidth="9.00390625" defaultRowHeight="13.5"/>
  <cols>
    <col min="1" max="1" width="18.00390625" style="7" customWidth="1"/>
    <col min="2" max="2" width="34.00390625" style="7" customWidth="1"/>
    <col min="3" max="4" width="16.625" style="146" customWidth="1"/>
    <col min="5" max="5" width="21.00390625" style="7" customWidth="1"/>
    <col min="6" max="16384" width="9.00390625" style="7" customWidth="1"/>
  </cols>
  <sheetData>
    <row r="1" spans="1:5" ht="22.5">
      <c r="A1" s="204" t="s">
        <v>645</v>
      </c>
      <c r="B1" s="204"/>
      <c r="C1" s="205"/>
      <c r="D1" s="205"/>
      <c r="E1" s="204"/>
    </row>
    <row r="2" spans="1:5" ht="13.5">
      <c r="A2" s="206"/>
      <c r="B2" s="206"/>
      <c r="C2" s="207"/>
      <c r="D2" s="207"/>
      <c r="E2" s="208" t="s">
        <v>27</v>
      </c>
    </row>
    <row r="3" spans="1:5" ht="13.5" customHeight="1">
      <c r="A3" s="209" t="s">
        <v>646</v>
      </c>
      <c r="B3" s="209" t="s">
        <v>647</v>
      </c>
      <c r="C3" s="210" t="s">
        <v>648</v>
      </c>
      <c r="D3" s="210" t="s">
        <v>649</v>
      </c>
      <c r="E3" s="209" t="s">
        <v>650</v>
      </c>
    </row>
    <row r="4" spans="1:5" ht="13.5">
      <c r="A4" s="211"/>
      <c r="B4" s="211"/>
      <c r="C4" s="212"/>
      <c r="D4" s="212"/>
      <c r="E4" s="209"/>
    </row>
    <row r="5" spans="1:5" ht="13.5">
      <c r="A5" s="213" t="s">
        <v>651</v>
      </c>
      <c r="B5" s="214"/>
      <c r="C5" s="215">
        <f>C6+C11+C22+C30+C37+C41+C44+C48+C51+C57+C60+C65</f>
        <v>133805.2682</v>
      </c>
      <c r="D5" s="215">
        <f>D6+D11+D22+D30+D37+D41+D44+D48+D51+D57+D60+D65</f>
        <v>136025</v>
      </c>
      <c r="E5" s="216">
        <f>E6+E11+E37+E51</f>
        <v>135253</v>
      </c>
    </row>
    <row r="6" spans="1:5" ht="13.5">
      <c r="A6" s="217">
        <v>501</v>
      </c>
      <c r="B6" s="218" t="s">
        <v>652</v>
      </c>
      <c r="C6" s="219">
        <f>SUM(C7:C10)</f>
        <v>38334.8977</v>
      </c>
      <c r="D6" s="219">
        <f>SUM(D7:D10)</f>
        <v>49387</v>
      </c>
      <c r="E6" s="216">
        <f>SUM(E7:E10)</f>
        <v>48662</v>
      </c>
    </row>
    <row r="7" spans="1:5" ht="13.5">
      <c r="A7" s="217">
        <v>50101</v>
      </c>
      <c r="B7" s="217" t="s">
        <v>653</v>
      </c>
      <c r="C7" s="220">
        <v>18192.3384</v>
      </c>
      <c r="D7" s="220">
        <v>31873</v>
      </c>
      <c r="E7" s="221">
        <v>31873</v>
      </c>
    </row>
    <row r="8" spans="1:5" ht="13.5">
      <c r="A8" s="217">
        <v>50102</v>
      </c>
      <c r="B8" s="217" t="s">
        <v>654</v>
      </c>
      <c r="C8" s="220">
        <v>5667.1464</v>
      </c>
      <c r="D8" s="220">
        <v>6623</v>
      </c>
      <c r="E8" s="221">
        <v>6587</v>
      </c>
    </row>
    <row r="9" spans="1:5" ht="13.5">
      <c r="A9" s="217">
        <v>50103</v>
      </c>
      <c r="B9" s="217" t="s">
        <v>655</v>
      </c>
      <c r="C9" s="220">
        <v>2112.2545</v>
      </c>
      <c r="D9" s="220">
        <v>3007</v>
      </c>
      <c r="E9" s="221">
        <v>2964</v>
      </c>
    </row>
    <row r="10" spans="1:5" ht="13.5">
      <c r="A10" s="217">
        <v>50199</v>
      </c>
      <c r="B10" s="217" t="s">
        <v>656</v>
      </c>
      <c r="C10" s="220">
        <v>12363.1584</v>
      </c>
      <c r="D10" s="220">
        <v>7884</v>
      </c>
      <c r="E10" s="221">
        <v>7238</v>
      </c>
    </row>
    <row r="11" spans="1:5" ht="13.5">
      <c r="A11" s="217">
        <v>502</v>
      </c>
      <c r="B11" s="218" t="s">
        <v>657</v>
      </c>
      <c r="C11" s="219">
        <f>SUM(C12:C21)</f>
        <v>5307.6853</v>
      </c>
      <c r="D11" s="219">
        <f>SUM(D12:D21)</f>
        <v>4944</v>
      </c>
      <c r="E11" s="216">
        <f>SUM(E12:E21)</f>
        <v>4922</v>
      </c>
    </row>
    <row r="12" spans="1:5" ht="13.5">
      <c r="A12" s="217">
        <v>50201</v>
      </c>
      <c r="B12" s="217" t="s">
        <v>658</v>
      </c>
      <c r="C12" s="220">
        <v>3844.7453</v>
      </c>
      <c r="D12" s="220">
        <v>3704</v>
      </c>
      <c r="E12" s="221">
        <v>3703</v>
      </c>
    </row>
    <row r="13" spans="1:5" ht="13.5">
      <c r="A13" s="217">
        <v>50202</v>
      </c>
      <c r="B13" s="217" t="s">
        <v>659</v>
      </c>
      <c r="C13" s="220">
        <v>49.175</v>
      </c>
      <c r="D13" s="220">
        <v>16</v>
      </c>
      <c r="E13" s="221">
        <v>13</v>
      </c>
    </row>
    <row r="14" spans="1:5" ht="13.5">
      <c r="A14" s="217">
        <v>50203</v>
      </c>
      <c r="B14" s="217" t="s">
        <v>660</v>
      </c>
      <c r="C14" s="220">
        <v>59.58</v>
      </c>
      <c r="D14" s="220">
        <v>24</v>
      </c>
      <c r="E14" s="221">
        <v>19</v>
      </c>
    </row>
    <row r="15" spans="1:5" ht="13.5">
      <c r="A15" s="217">
        <v>50204</v>
      </c>
      <c r="B15" s="217" t="s">
        <v>661</v>
      </c>
      <c r="C15" s="220"/>
      <c r="D15" s="220"/>
      <c r="E15" s="221"/>
    </row>
    <row r="16" spans="1:5" ht="13.5">
      <c r="A16" s="217">
        <v>50205</v>
      </c>
      <c r="B16" s="217" t="s">
        <v>662</v>
      </c>
      <c r="C16" s="220"/>
      <c r="D16" s="220">
        <v>11</v>
      </c>
      <c r="E16" s="221">
        <v>10</v>
      </c>
    </row>
    <row r="17" spans="1:5" ht="13.5">
      <c r="A17" s="217">
        <v>50206</v>
      </c>
      <c r="B17" s="217" t="s">
        <v>663</v>
      </c>
      <c r="C17" s="220">
        <v>59.58</v>
      </c>
      <c r="D17" s="220">
        <v>25</v>
      </c>
      <c r="E17" s="221">
        <v>24</v>
      </c>
    </row>
    <row r="18" spans="1:5" ht="13.5">
      <c r="A18" s="217">
        <v>50207</v>
      </c>
      <c r="B18" s="217" t="s">
        <v>664</v>
      </c>
      <c r="C18" s="220"/>
      <c r="D18" s="220"/>
      <c r="E18" s="221">
        <v>0</v>
      </c>
    </row>
    <row r="19" spans="1:5" ht="13.5">
      <c r="A19" s="217">
        <v>50208</v>
      </c>
      <c r="B19" s="217" t="s">
        <v>665</v>
      </c>
      <c r="C19" s="220">
        <v>329.2</v>
      </c>
      <c r="D19" s="220">
        <v>257</v>
      </c>
      <c r="E19" s="221">
        <v>252</v>
      </c>
    </row>
    <row r="20" spans="1:5" ht="13.5">
      <c r="A20" s="217">
        <v>50209</v>
      </c>
      <c r="B20" s="217" t="s">
        <v>666</v>
      </c>
      <c r="C20" s="220">
        <v>115.855</v>
      </c>
      <c r="D20" s="220">
        <v>110</v>
      </c>
      <c r="E20" s="221">
        <v>110</v>
      </c>
    </row>
    <row r="21" spans="1:5" ht="13.5">
      <c r="A21" s="217">
        <v>50299</v>
      </c>
      <c r="B21" s="217" t="s">
        <v>667</v>
      </c>
      <c r="C21" s="220">
        <v>849.55</v>
      </c>
      <c r="D21" s="220">
        <v>797</v>
      </c>
      <c r="E21" s="221">
        <v>791</v>
      </c>
    </row>
    <row r="22" spans="1:5" ht="13.5">
      <c r="A22" s="217">
        <v>503</v>
      </c>
      <c r="B22" s="218" t="s">
        <v>668</v>
      </c>
      <c r="C22" s="219"/>
      <c r="D22" s="219"/>
      <c r="E22" s="221">
        <v>0</v>
      </c>
    </row>
    <row r="23" spans="1:5" ht="13.5">
      <c r="A23" s="217">
        <v>50301</v>
      </c>
      <c r="B23" s="217" t="s">
        <v>669</v>
      </c>
      <c r="C23" s="220"/>
      <c r="D23" s="220"/>
      <c r="E23" s="221">
        <v>0</v>
      </c>
    </row>
    <row r="24" spans="1:5" ht="13.5">
      <c r="A24" s="217">
        <v>50302</v>
      </c>
      <c r="B24" s="217" t="s">
        <v>670</v>
      </c>
      <c r="C24" s="220"/>
      <c r="D24" s="220"/>
      <c r="E24" s="221">
        <v>0</v>
      </c>
    </row>
    <row r="25" spans="1:5" ht="13.5">
      <c r="A25" s="217">
        <v>50303</v>
      </c>
      <c r="B25" s="217" t="s">
        <v>671</v>
      </c>
      <c r="C25" s="220"/>
      <c r="D25" s="220"/>
      <c r="E25" s="221">
        <v>0</v>
      </c>
    </row>
    <row r="26" spans="1:5" ht="13.5">
      <c r="A26" s="217">
        <v>50305</v>
      </c>
      <c r="B26" s="217" t="s">
        <v>672</v>
      </c>
      <c r="C26" s="220"/>
      <c r="D26" s="220"/>
      <c r="E26" s="221">
        <v>0</v>
      </c>
    </row>
    <row r="27" spans="1:5" ht="13.5">
      <c r="A27" s="217">
        <v>50306</v>
      </c>
      <c r="B27" s="217" t="s">
        <v>673</v>
      </c>
      <c r="C27" s="220"/>
      <c r="D27" s="220"/>
      <c r="E27" s="221">
        <v>0</v>
      </c>
    </row>
    <row r="28" spans="1:5" ht="13.5">
      <c r="A28" s="217">
        <v>50307</v>
      </c>
      <c r="B28" s="217" t="s">
        <v>674</v>
      </c>
      <c r="C28" s="220"/>
      <c r="D28" s="220"/>
      <c r="E28" s="221">
        <v>0</v>
      </c>
    </row>
    <row r="29" spans="1:5" ht="13.5">
      <c r="A29" s="217">
        <v>50399</v>
      </c>
      <c r="B29" s="217" t="s">
        <v>675</v>
      </c>
      <c r="C29" s="220"/>
      <c r="D29" s="220"/>
      <c r="E29" s="221">
        <v>0</v>
      </c>
    </row>
    <row r="30" spans="1:5" ht="13.5">
      <c r="A30" s="217">
        <v>504</v>
      </c>
      <c r="B30" s="218" t="s">
        <v>676</v>
      </c>
      <c r="C30" s="219"/>
      <c r="D30" s="219"/>
      <c r="E30" s="221">
        <v>0</v>
      </c>
    </row>
    <row r="31" spans="1:5" ht="13.5">
      <c r="A31" s="217">
        <v>50401</v>
      </c>
      <c r="B31" s="217" t="s">
        <v>669</v>
      </c>
      <c r="C31" s="220"/>
      <c r="D31" s="220"/>
      <c r="E31" s="221">
        <v>0</v>
      </c>
    </row>
    <row r="32" spans="1:5" ht="13.5">
      <c r="A32" s="217">
        <v>50402</v>
      </c>
      <c r="B32" s="217" t="s">
        <v>670</v>
      </c>
      <c r="C32" s="220"/>
      <c r="D32" s="220"/>
      <c r="E32" s="221">
        <v>0</v>
      </c>
    </row>
    <row r="33" spans="1:5" ht="13.5">
      <c r="A33" s="217">
        <v>50403</v>
      </c>
      <c r="B33" s="217" t="s">
        <v>671</v>
      </c>
      <c r="C33" s="220"/>
      <c r="D33" s="220"/>
      <c r="E33" s="221">
        <v>0</v>
      </c>
    </row>
    <row r="34" spans="1:5" ht="13.5">
      <c r="A34" s="217">
        <v>50404</v>
      </c>
      <c r="B34" s="217" t="s">
        <v>673</v>
      </c>
      <c r="C34" s="220"/>
      <c r="D34" s="220"/>
      <c r="E34" s="221">
        <v>0</v>
      </c>
    </row>
    <row r="35" spans="1:5" ht="13.5">
      <c r="A35" s="217">
        <v>50405</v>
      </c>
      <c r="B35" s="217" t="s">
        <v>674</v>
      </c>
      <c r="C35" s="220"/>
      <c r="D35" s="220"/>
      <c r="E35" s="221">
        <v>0</v>
      </c>
    </row>
    <row r="36" spans="1:5" ht="13.5">
      <c r="A36" s="217">
        <v>50499</v>
      </c>
      <c r="B36" s="217" t="s">
        <v>675</v>
      </c>
      <c r="C36" s="220"/>
      <c r="D36" s="220"/>
      <c r="E36" s="221">
        <v>0</v>
      </c>
    </row>
    <row r="37" spans="1:5" ht="13.5">
      <c r="A37" s="217">
        <v>505</v>
      </c>
      <c r="B37" s="218" t="s">
        <v>677</v>
      </c>
      <c r="C37" s="219">
        <f>SUM(C38:C40)</f>
        <v>85676.27590000001</v>
      </c>
      <c r="D37" s="219">
        <f>SUM(D38:D40)</f>
        <v>74530</v>
      </c>
      <c r="E37" s="216">
        <f>SUM(E38:E40)</f>
        <v>74529</v>
      </c>
    </row>
    <row r="38" spans="1:5" ht="13.5">
      <c r="A38" s="217">
        <v>50501</v>
      </c>
      <c r="B38" s="217" t="s">
        <v>678</v>
      </c>
      <c r="C38" s="220">
        <v>82251.8503</v>
      </c>
      <c r="D38" s="220">
        <v>71811</v>
      </c>
      <c r="E38" s="221">
        <v>71811</v>
      </c>
    </row>
    <row r="39" spans="1:5" ht="13.5">
      <c r="A39" s="217">
        <v>50502</v>
      </c>
      <c r="B39" s="217" t="s">
        <v>679</v>
      </c>
      <c r="C39" s="220">
        <v>3424.4256</v>
      </c>
      <c r="D39" s="220">
        <v>2719</v>
      </c>
      <c r="E39" s="221">
        <v>2718</v>
      </c>
    </row>
    <row r="40" spans="1:5" ht="13.5">
      <c r="A40" s="217">
        <v>50599</v>
      </c>
      <c r="B40" s="217" t="s">
        <v>680</v>
      </c>
      <c r="C40" s="220"/>
      <c r="D40" s="220"/>
      <c r="E40" s="221"/>
    </row>
    <row r="41" spans="1:5" ht="13.5">
      <c r="A41" s="217">
        <v>506</v>
      </c>
      <c r="B41" s="218" t="s">
        <v>681</v>
      </c>
      <c r="C41" s="219"/>
      <c r="D41" s="219"/>
      <c r="E41" s="221">
        <v>0</v>
      </c>
    </row>
    <row r="42" spans="1:5" ht="13.5">
      <c r="A42" s="217">
        <v>50601</v>
      </c>
      <c r="B42" s="217" t="s">
        <v>682</v>
      </c>
      <c r="C42" s="220"/>
      <c r="D42" s="220"/>
      <c r="E42" s="221">
        <v>0</v>
      </c>
    </row>
    <row r="43" spans="1:5" ht="13.5">
      <c r="A43" s="217">
        <v>50602</v>
      </c>
      <c r="B43" s="217" t="s">
        <v>683</v>
      </c>
      <c r="C43" s="220"/>
      <c r="D43" s="220"/>
      <c r="E43" s="221">
        <v>0</v>
      </c>
    </row>
    <row r="44" spans="1:5" ht="13.5">
      <c r="A44" s="217">
        <v>507</v>
      </c>
      <c r="B44" s="218" t="s">
        <v>684</v>
      </c>
      <c r="C44" s="219"/>
      <c r="D44" s="219"/>
      <c r="E44" s="221">
        <v>0</v>
      </c>
    </row>
    <row r="45" spans="1:5" ht="13.5">
      <c r="A45" s="217">
        <v>50701</v>
      </c>
      <c r="B45" s="217" t="s">
        <v>685</v>
      </c>
      <c r="C45" s="220"/>
      <c r="D45" s="220"/>
      <c r="E45" s="221">
        <v>0</v>
      </c>
    </row>
    <row r="46" spans="1:5" ht="13.5">
      <c r="A46" s="217">
        <v>50702</v>
      </c>
      <c r="B46" s="217" t="s">
        <v>686</v>
      </c>
      <c r="C46" s="220"/>
      <c r="D46" s="220"/>
      <c r="E46" s="221">
        <v>0</v>
      </c>
    </row>
    <row r="47" spans="1:5" ht="13.5">
      <c r="A47" s="217">
        <v>50799</v>
      </c>
      <c r="B47" s="217" t="s">
        <v>687</v>
      </c>
      <c r="C47" s="220"/>
      <c r="D47" s="220"/>
      <c r="E47" s="221">
        <v>0</v>
      </c>
    </row>
    <row r="48" spans="1:5" ht="13.5">
      <c r="A48" s="217">
        <v>508</v>
      </c>
      <c r="B48" s="218" t="s">
        <v>688</v>
      </c>
      <c r="C48" s="219"/>
      <c r="D48" s="219"/>
      <c r="E48" s="221">
        <v>0</v>
      </c>
    </row>
    <row r="49" spans="1:5" ht="13.5">
      <c r="A49" s="217">
        <v>50801</v>
      </c>
      <c r="B49" s="217" t="s">
        <v>689</v>
      </c>
      <c r="C49" s="220"/>
      <c r="D49" s="220"/>
      <c r="E49" s="221">
        <v>0</v>
      </c>
    </row>
    <row r="50" spans="1:5" ht="13.5">
      <c r="A50" s="217">
        <v>50802</v>
      </c>
      <c r="B50" s="217" t="s">
        <v>690</v>
      </c>
      <c r="C50" s="220"/>
      <c r="D50" s="220"/>
      <c r="E50" s="221">
        <v>0</v>
      </c>
    </row>
    <row r="51" spans="1:5" ht="13.5">
      <c r="A51" s="217">
        <v>509</v>
      </c>
      <c r="B51" s="218" t="s">
        <v>691</v>
      </c>
      <c r="C51" s="219">
        <f>SUM(C52:C56)</f>
        <v>4486.409299999999</v>
      </c>
      <c r="D51" s="219">
        <f>SUM(D52:D56)</f>
        <v>7164</v>
      </c>
      <c r="E51" s="216">
        <f>SUM(E52:E56)</f>
        <v>7140</v>
      </c>
    </row>
    <row r="52" spans="1:5" ht="13.5">
      <c r="A52" s="217">
        <v>50901</v>
      </c>
      <c r="B52" s="217" t="s">
        <v>692</v>
      </c>
      <c r="C52" s="220">
        <v>2484.7814</v>
      </c>
      <c r="D52" s="220">
        <v>5075</v>
      </c>
      <c r="E52" s="221">
        <v>5075</v>
      </c>
    </row>
    <row r="53" spans="1:5" ht="13.5">
      <c r="A53" s="217">
        <v>50902</v>
      </c>
      <c r="B53" s="217" t="s">
        <v>693</v>
      </c>
      <c r="C53" s="220">
        <v>11.274</v>
      </c>
      <c r="D53" s="220">
        <v>12</v>
      </c>
      <c r="E53" s="221">
        <v>10</v>
      </c>
    </row>
    <row r="54" spans="1:5" ht="13.5">
      <c r="A54" s="217">
        <v>50903</v>
      </c>
      <c r="B54" s="217" t="s">
        <v>694</v>
      </c>
      <c r="C54" s="220"/>
      <c r="D54" s="220"/>
      <c r="E54" s="221">
        <v>0</v>
      </c>
    </row>
    <row r="55" spans="1:5" ht="13.5">
      <c r="A55" s="217">
        <v>50905</v>
      </c>
      <c r="B55" s="217" t="s">
        <v>695</v>
      </c>
      <c r="C55" s="220">
        <v>816.9328</v>
      </c>
      <c r="D55" s="220">
        <v>887</v>
      </c>
      <c r="E55" s="221">
        <v>887</v>
      </c>
    </row>
    <row r="56" spans="1:5" ht="13.5">
      <c r="A56" s="217">
        <v>50999</v>
      </c>
      <c r="B56" s="217" t="s">
        <v>696</v>
      </c>
      <c r="C56" s="220">
        <v>1173.4211</v>
      </c>
      <c r="D56" s="220">
        <v>1190</v>
      </c>
      <c r="E56" s="221">
        <v>1168</v>
      </c>
    </row>
    <row r="57" spans="1:5" ht="13.5">
      <c r="A57" s="217">
        <v>510</v>
      </c>
      <c r="B57" s="218" t="s">
        <v>697</v>
      </c>
      <c r="C57" s="219"/>
      <c r="D57" s="219"/>
      <c r="E57" s="216">
        <v>0</v>
      </c>
    </row>
    <row r="58" spans="1:5" ht="13.5">
      <c r="A58" s="217">
        <v>51002</v>
      </c>
      <c r="B58" s="217" t="s">
        <v>698</v>
      </c>
      <c r="C58" s="220"/>
      <c r="D58" s="220"/>
      <c r="E58" s="221">
        <v>0</v>
      </c>
    </row>
    <row r="59" spans="1:5" ht="13.5">
      <c r="A59" s="217">
        <v>51003</v>
      </c>
      <c r="B59" s="217" t="s">
        <v>699</v>
      </c>
      <c r="C59" s="220"/>
      <c r="D59" s="220"/>
      <c r="E59" s="221">
        <v>0</v>
      </c>
    </row>
    <row r="60" spans="1:5" ht="13.5">
      <c r="A60" s="217">
        <v>511</v>
      </c>
      <c r="B60" s="218" t="s">
        <v>700</v>
      </c>
      <c r="C60" s="219"/>
      <c r="D60" s="219"/>
      <c r="E60" s="221">
        <v>0</v>
      </c>
    </row>
    <row r="61" spans="1:5" ht="13.5">
      <c r="A61" s="217">
        <v>51101</v>
      </c>
      <c r="B61" s="217" t="s">
        <v>701</v>
      </c>
      <c r="C61" s="220"/>
      <c r="D61" s="220"/>
      <c r="E61" s="221">
        <v>0</v>
      </c>
    </row>
    <row r="62" spans="1:5" ht="13.5">
      <c r="A62" s="217">
        <v>51102</v>
      </c>
      <c r="B62" s="217" t="s">
        <v>702</v>
      </c>
      <c r="C62" s="220"/>
      <c r="D62" s="220"/>
      <c r="E62" s="221">
        <v>0</v>
      </c>
    </row>
    <row r="63" spans="1:5" ht="13.5">
      <c r="A63" s="217">
        <v>51103</v>
      </c>
      <c r="B63" s="217" t="s">
        <v>703</v>
      </c>
      <c r="C63" s="220"/>
      <c r="D63" s="220"/>
      <c r="E63" s="221">
        <v>0</v>
      </c>
    </row>
    <row r="64" spans="1:5" ht="13.5">
      <c r="A64" s="217">
        <v>51104</v>
      </c>
      <c r="B64" s="217" t="s">
        <v>704</v>
      </c>
      <c r="C64" s="220"/>
      <c r="D64" s="220"/>
      <c r="E64" s="221">
        <v>0</v>
      </c>
    </row>
    <row r="65" spans="1:5" ht="13.5">
      <c r="A65" s="217">
        <v>599</v>
      </c>
      <c r="B65" s="218" t="s">
        <v>705</v>
      </c>
      <c r="C65" s="219"/>
      <c r="D65" s="219"/>
      <c r="E65" s="221">
        <v>0</v>
      </c>
    </row>
    <row r="66" spans="1:5" ht="13.5">
      <c r="A66" s="217">
        <v>59906</v>
      </c>
      <c r="B66" s="217" t="s">
        <v>706</v>
      </c>
      <c r="C66" s="220"/>
      <c r="D66" s="220"/>
      <c r="E66" s="221">
        <v>0</v>
      </c>
    </row>
    <row r="67" spans="1:5" ht="13.5">
      <c r="A67" s="217">
        <v>59907</v>
      </c>
      <c r="B67" s="217" t="s">
        <v>707</v>
      </c>
      <c r="C67" s="220"/>
      <c r="D67" s="220"/>
      <c r="E67" s="221">
        <v>0</v>
      </c>
    </row>
    <row r="68" spans="1:5" ht="13.5">
      <c r="A68" s="217">
        <v>59908</v>
      </c>
      <c r="B68" s="217" t="s">
        <v>708</v>
      </c>
      <c r="C68" s="220"/>
      <c r="D68" s="220"/>
      <c r="E68" s="221">
        <v>0</v>
      </c>
    </row>
    <row r="69" spans="1:5" ht="13.5">
      <c r="A69" s="217">
        <v>59999</v>
      </c>
      <c r="B69" s="217" t="s">
        <v>709</v>
      </c>
      <c r="C69" s="220"/>
      <c r="D69" s="220"/>
      <c r="E69" s="221">
        <v>0</v>
      </c>
    </row>
  </sheetData>
  <sheetProtection/>
  <mergeCells count="7">
    <mergeCell ref="A1:E1"/>
    <mergeCell ref="A5:B5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showZeros="0" workbookViewId="0" topLeftCell="A1">
      <selection activeCell="D48" sqref="D48"/>
    </sheetView>
  </sheetViews>
  <sheetFormatPr defaultColWidth="9.00390625" defaultRowHeight="13.5"/>
  <cols>
    <col min="1" max="1" width="39.25390625" style="0" customWidth="1"/>
    <col min="2" max="2" width="14.625" style="0" customWidth="1"/>
    <col min="3" max="3" width="16.50390625" style="7" customWidth="1"/>
    <col min="4" max="4" width="19.125" style="0" customWidth="1"/>
    <col min="5" max="5" width="18.25390625" style="0" customWidth="1"/>
    <col min="6" max="6" width="28.50390625" style="0" customWidth="1"/>
  </cols>
  <sheetData>
    <row r="1" spans="1:6" ht="22.5">
      <c r="A1" s="189" t="s">
        <v>710</v>
      </c>
      <c r="B1" s="189"/>
      <c r="C1" s="190"/>
      <c r="D1" s="189"/>
      <c r="E1" s="189"/>
      <c r="F1" s="189"/>
    </row>
    <row r="2" spans="1:6" ht="13.5">
      <c r="A2" s="191"/>
      <c r="B2" s="191"/>
      <c r="C2" s="192"/>
      <c r="D2" s="193"/>
      <c r="E2" s="193"/>
      <c r="F2" s="194" t="s">
        <v>27</v>
      </c>
    </row>
    <row r="3" spans="1:6" ht="27.75" customHeight="1">
      <c r="A3" s="44" t="s">
        <v>711</v>
      </c>
      <c r="B3" s="44" t="s">
        <v>712</v>
      </c>
      <c r="C3" s="195" t="s">
        <v>713</v>
      </c>
      <c r="D3" s="195" t="s">
        <v>714</v>
      </c>
      <c r="E3" s="195" t="s">
        <v>33</v>
      </c>
      <c r="F3" s="59" t="s">
        <v>34</v>
      </c>
    </row>
    <row r="4" spans="1:6" ht="18.75" customHeight="1">
      <c r="A4" s="44" t="s">
        <v>651</v>
      </c>
      <c r="B4" s="187">
        <f>B5+B66+B67+B72+B73+B74</f>
        <v>240747</v>
      </c>
      <c r="C4" s="187">
        <f>C5+C66+C67+C72+C73+C74</f>
        <v>163368</v>
      </c>
      <c r="D4" s="187">
        <f>D5+D66+D67+D72+D73+D74</f>
        <v>244661</v>
      </c>
      <c r="E4" s="196">
        <f aca="true" t="shared" si="0" ref="E4:E16">100*D4/C4</f>
        <v>149.760663042946</v>
      </c>
      <c r="F4" s="197">
        <f aca="true" t="shared" si="1" ref="F4:F11">100*(D4-B4)/B4</f>
        <v>1.6257731145144072</v>
      </c>
    </row>
    <row r="5" spans="1:6" s="38" customFormat="1" ht="18.75" customHeight="1">
      <c r="A5" s="32" t="s">
        <v>194</v>
      </c>
      <c r="B5" s="70">
        <f>B6+B13+B44</f>
        <v>203920</v>
      </c>
      <c r="C5" s="70">
        <f>C6+C13+C44</f>
        <v>139555</v>
      </c>
      <c r="D5" s="70">
        <f>D6+D13+D44</f>
        <v>230760</v>
      </c>
      <c r="E5" s="196">
        <f t="shared" si="0"/>
        <v>165.3541614417255</v>
      </c>
      <c r="F5" s="197">
        <f t="shared" si="1"/>
        <v>13.162024323264026</v>
      </c>
    </row>
    <row r="6" spans="1:6" s="38" customFormat="1" ht="18.75" customHeight="1">
      <c r="A6" s="32" t="s">
        <v>715</v>
      </c>
      <c r="B6" s="198">
        <f>SUM(B7:B12)</f>
        <v>8778</v>
      </c>
      <c r="C6" s="198">
        <f>SUM(C7:C12)</f>
        <v>8778</v>
      </c>
      <c r="D6" s="70">
        <f>SUM(D7:D12)</f>
        <v>8540</v>
      </c>
      <c r="E6" s="196">
        <f t="shared" si="0"/>
        <v>97.28867623604465</v>
      </c>
      <c r="F6" s="197">
        <f t="shared" si="1"/>
        <v>-2.7113237639553427</v>
      </c>
    </row>
    <row r="7" spans="1:6" ht="18.75" customHeight="1">
      <c r="A7" s="61" t="s">
        <v>93</v>
      </c>
      <c r="B7" s="199">
        <v>1157</v>
      </c>
      <c r="C7" s="63">
        <v>1157</v>
      </c>
      <c r="D7" s="62">
        <v>1157</v>
      </c>
      <c r="E7" s="200">
        <f t="shared" si="0"/>
        <v>100</v>
      </c>
      <c r="F7" s="201">
        <f t="shared" si="1"/>
        <v>0</v>
      </c>
    </row>
    <row r="8" spans="1:6" ht="18.75" customHeight="1">
      <c r="A8" s="61" t="s">
        <v>95</v>
      </c>
      <c r="B8" s="199">
        <v>822</v>
      </c>
      <c r="C8" s="63">
        <v>822</v>
      </c>
      <c r="D8" s="62">
        <v>584</v>
      </c>
      <c r="E8" s="200">
        <f t="shared" si="0"/>
        <v>71.04622871046229</v>
      </c>
      <c r="F8" s="201">
        <f t="shared" si="1"/>
        <v>-28.953771289537713</v>
      </c>
    </row>
    <row r="9" spans="1:6" ht="18.75" customHeight="1">
      <c r="A9" s="61" t="s">
        <v>97</v>
      </c>
      <c r="B9" s="199">
        <v>5304</v>
      </c>
      <c r="C9" s="199">
        <v>5304</v>
      </c>
      <c r="D9" s="62">
        <v>5304</v>
      </c>
      <c r="E9" s="200">
        <f t="shared" si="0"/>
        <v>100</v>
      </c>
      <c r="F9" s="201">
        <f t="shared" si="1"/>
        <v>0</v>
      </c>
    </row>
    <row r="10" spans="1:6" ht="18.75" customHeight="1">
      <c r="A10" s="61" t="s">
        <v>99</v>
      </c>
      <c r="B10" s="199">
        <v>31</v>
      </c>
      <c r="C10" s="199">
        <v>31</v>
      </c>
      <c r="D10" s="62">
        <v>31</v>
      </c>
      <c r="E10" s="200">
        <f t="shared" si="0"/>
        <v>100</v>
      </c>
      <c r="F10" s="201">
        <f t="shared" si="1"/>
        <v>0</v>
      </c>
    </row>
    <row r="11" spans="1:6" ht="18.75" customHeight="1">
      <c r="A11" s="61" t="s">
        <v>101</v>
      </c>
      <c r="B11" s="199">
        <v>-1942</v>
      </c>
      <c r="C11" s="199">
        <v>-1942</v>
      </c>
      <c r="D11" s="62">
        <v>-1942</v>
      </c>
      <c r="E11" s="200">
        <f t="shared" si="0"/>
        <v>100</v>
      </c>
      <c r="F11" s="201">
        <f t="shared" si="1"/>
        <v>0</v>
      </c>
    </row>
    <row r="12" spans="1:6" ht="18.75" customHeight="1">
      <c r="A12" s="61" t="s">
        <v>103</v>
      </c>
      <c r="B12" s="199">
        <v>3406</v>
      </c>
      <c r="C12" s="63">
        <v>3406</v>
      </c>
      <c r="D12" s="62">
        <v>3406</v>
      </c>
      <c r="E12" s="200">
        <f t="shared" si="0"/>
        <v>100</v>
      </c>
      <c r="F12" s="201">
        <f aca="true" t="shared" si="2" ref="F12:F74">100*(D12-B12)/B12</f>
        <v>0</v>
      </c>
    </row>
    <row r="13" spans="1:6" s="38" customFormat="1" ht="18.75" customHeight="1">
      <c r="A13" s="32" t="s">
        <v>716</v>
      </c>
      <c r="B13" s="198">
        <f>SUM(B14:B43)</f>
        <v>141646</v>
      </c>
      <c r="C13" s="198">
        <f>SUM(C14:C43)</f>
        <v>112614.83</v>
      </c>
      <c r="D13" s="70">
        <f>SUM(D14:D43)</f>
        <v>155291</v>
      </c>
      <c r="E13" s="196">
        <f t="shared" si="0"/>
        <v>137.8956927786509</v>
      </c>
      <c r="F13" s="197">
        <f t="shared" si="2"/>
        <v>9.63317001539048</v>
      </c>
    </row>
    <row r="14" spans="1:6" ht="18.75" customHeight="1">
      <c r="A14" s="61" t="s">
        <v>107</v>
      </c>
      <c r="B14" s="199">
        <v>1388</v>
      </c>
      <c r="C14" s="63">
        <v>1388</v>
      </c>
      <c r="D14" s="62">
        <v>1388</v>
      </c>
      <c r="E14" s="200">
        <f t="shared" si="0"/>
        <v>100</v>
      </c>
      <c r="F14" s="201">
        <f t="shared" si="2"/>
        <v>0</v>
      </c>
    </row>
    <row r="15" spans="1:6" ht="18.75" customHeight="1">
      <c r="A15" s="61" t="s">
        <v>109</v>
      </c>
      <c r="B15" s="199">
        <v>21898</v>
      </c>
      <c r="C15" s="63">
        <v>21414</v>
      </c>
      <c r="D15" s="62">
        <v>24616</v>
      </c>
      <c r="E15" s="200">
        <f t="shared" si="0"/>
        <v>114.95283459419072</v>
      </c>
      <c r="F15" s="201">
        <f t="shared" si="2"/>
        <v>12.412092428532286</v>
      </c>
    </row>
    <row r="16" spans="1:6" ht="18.75" customHeight="1">
      <c r="A16" s="61" t="s">
        <v>111</v>
      </c>
      <c r="B16" s="199">
        <v>13423</v>
      </c>
      <c r="C16" s="63">
        <v>11631</v>
      </c>
      <c r="D16" s="62">
        <v>23886</v>
      </c>
      <c r="E16" s="200">
        <f t="shared" si="0"/>
        <v>205.36497291720403</v>
      </c>
      <c r="F16" s="201">
        <f t="shared" si="2"/>
        <v>77.94829769798108</v>
      </c>
    </row>
    <row r="17" spans="1:6" ht="18.75" customHeight="1">
      <c r="A17" s="61" t="s">
        <v>113</v>
      </c>
      <c r="B17" s="199">
        <v>14822</v>
      </c>
      <c r="C17" s="63">
        <v>10189</v>
      </c>
      <c r="D17" s="62">
        <v>11369</v>
      </c>
      <c r="E17" s="200"/>
      <c r="F17" s="201">
        <f t="shared" si="2"/>
        <v>-23.29645122115774</v>
      </c>
    </row>
    <row r="18" spans="1:6" ht="18.75" customHeight="1">
      <c r="A18" s="61" t="s">
        <v>115</v>
      </c>
      <c r="B18" s="199"/>
      <c r="C18" s="202"/>
      <c r="D18" s="62"/>
      <c r="E18" s="200"/>
      <c r="F18" s="201"/>
    </row>
    <row r="19" spans="1:6" ht="18.75" customHeight="1">
      <c r="A19" s="61" t="s">
        <v>117</v>
      </c>
      <c r="B19" s="199"/>
      <c r="C19" s="202"/>
      <c r="D19" s="62"/>
      <c r="E19" s="200"/>
      <c r="F19" s="201"/>
    </row>
    <row r="20" spans="1:6" ht="18.75" customHeight="1">
      <c r="A20" s="61" t="s">
        <v>119</v>
      </c>
      <c r="B20" s="199">
        <v>105</v>
      </c>
      <c r="C20" s="202"/>
      <c r="D20" s="62"/>
      <c r="E20" s="200"/>
      <c r="F20" s="201">
        <f t="shared" si="2"/>
        <v>-100</v>
      </c>
    </row>
    <row r="21" spans="1:6" ht="18.75" customHeight="1">
      <c r="A21" s="61" t="s">
        <v>121</v>
      </c>
      <c r="B21" s="199"/>
      <c r="C21" s="202"/>
      <c r="D21" s="62"/>
      <c r="E21" s="200"/>
      <c r="F21" s="201"/>
    </row>
    <row r="22" spans="1:6" ht="18.75" customHeight="1">
      <c r="A22" s="61" t="s">
        <v>122</v>
      </c>
      <c r="B22" s="199">
        <v>10196</v>
      </c>
      <c r="C22" s="202"/>
      <c r="D22" s="62"/>
      <c r="E22" s="200"/>
      <c r="F22" s="201">
        <f t="shared" si="2"/>
        <v>-100</v>
      </c>
    </row>
    <row r="23" spans="1:6" ht="18.75" customHeight="1">
      <c r="A23" s="61" t="s">
        <v>124</v>
      </c>
      <c r="B23" s="199"/>
      <c r="C23" s="202">
        <v>4748</v>
      </c>
      <c r="D23" s="62"/>
      <c r="E23" s="200"/>
      <c r="F23" s="201"/>
    </row>
    <row r="24" spans="1:6" ht="18.75" customHeight="1">
      <c r="A24" s="61" t="s">
        <v>125</v>
      </c>
      <c r="B24" s="199">
        <v>193</v>
      </c>
      <c r="C24" s="202"/>
      <c r="D24" s="62"/>
      <c r="E24" s="200"/>
      <c r="F24" s="201">
        <f t="shared" si="2"/>
        <v>-100</v>
      </c>
    </row>
    <row r="25" spans="1:6" ht="18.75" customHeight="1">
      <c r="A25" s="61" t="s">
        <v>126</v>
      </c>
      <c r="B25" s="199"/>
      <c r="C25" s="202"/>
      <c r="D25" s="62">
        <v>202</v>
      </c>
      <c r="E25" s="200"/>
      <c r="F25" s="201"/>
    </row>
    <row r="26" spans="1:6" ht="18.75" customHeight="1">
      <c r="A26" s="61" t="s">
        <v>127</v>
      </c>
      <c r="B26" s="199"/>
      <c r="C26" s="202"/>
      <c r="D26" s="62"/>
      <c r="E26" s="200"/>
      <c r="F26" s="201"/>
    </row>
    <row r="27" spans="1:6" ht="18.75" customHeight="1">
      <c r="A27" s="61" t="s">
        <v>128</v>
      </c>
      <c r="B27" s="199">
        <v>16188</v>
      </c>
      <c r="C27" s="202">
        <v>16188</v>
      </c>
      <c r="D27" s="62">
        <v>16204</v>
      </c>
      <c r="E27" s="200">
        <f>100*D27/C27</f>
        <v>100.09883864591055</v>
      </c>
      <c r="F27" s="201">
        <f t="shared" si="2"/>
        <v>0.09883864591055103</v>
      </c>
    </row>
    <row r="28" spans="1:6" ht="18.75" customHeight="1">
      <c r="A28" s="61" t="s">
        <v>129</v>
      </c>
      <c r="B28" s="199">
        <v>804</v>
      </c>
      <c r="C28" s="202">
        <v>683</v>
      </c>
      <c r="D28" s="62">
        <v>804</v>
      </c>
      <c r="E28" s="200"/>
      <c r="F28" s="201">
        <f t="shared" si="2"/>
        <v>0</v>
      </c>
    </row>
    <row r="29" spans="1:6" ht="18.75" customHeight="1">
      <c r="A29" s="61" t="s">
        <v>130</v>
      </c>
      <c r="B29" s="199">
        <v>3298</v>
      </c>
      <c r="C29" s="202">
        <v>3255</v>
      </c>
      <c r="D29" s="62">
        <v>3806</v>
      </c>
      <c r="E29" s="200">
        <f>100*D29/C29</f>
        <v>116.92780337941629</v>
      </c>
      <c r="F29" s="201">
        <f t="shared" si="2"/>
        <v>15.403274711946635</v>
      </c>
    </row>
    <row r="30" spans="1:6" ht="18.75" customHeight="1">
      <c r="A30" s="61" t="s">
        <v>131</v>
      </c>
      <c r="B30" s="199"/>
      <c r="C30" s="202"/>
      <c r="D30" s="62"/>
      <c r="E30" s="200"/>
      <c r="F30" s="201"/>
    </row>
    <row r="31" spans="1:6" ht="18.75" customHeight="1">
      <c r="A31" s="61" t="s">
        <v>132</v>
      </c>
      <c r="B31" s="199">
        <v>5142</v>
      </c>
      <c r="C31" s="202">
        <v>3076</v>
      </c>
      <c r="D31" s="62">
        <v>5723</v>
      </c>
      <c r="E31" s="200"/>
      <c r="F31" s="201">
        <f t="shared" si="2"/>
        <v>11.299105406456631</v>
      </c>
    </row>
    <row r="32" spans="1:6" ht="18.75" customHeight="1">
      <c r="A32" s="61" t="s">
        <v>133</v>
      </c>
      <c r="B32" s="199">
        <v>21</v>
      </c>
      <c r="C32" s="202"/>
      <c r="D32" s="62">
        <v>17</v>
      </c>
      <c r="E32" s="200"/>
      <c r="F32" s="201">
        <f t="shared" si="2"/>
        <v>-19.047619047619047</v>
      </c>
    </row>
    <row r="33" spans="1:6" ht="18.75" customHeight="1">
      <c r="A33" s="61" t="s">
        <v>134</v>
      </c>
      <c r="B33" s="199">
        <v>931</v>
      </c>
      <c r="C33" s="202"/>
      <c r="D33" s="62">
        <v>435</v>
      </c>
      <c r="E33" s="200"/>
      <c r="F33" s="201">
        <f t="shared" si="2"/>
        <v>-53.276047261009666</v>
      </c>
    </row>
    <row r="34" spans="1:6" ht="18.75" customHeight="1">
      <c r="A34" s="61" t="s">
        <v>135</v>
      </c>
      <c r="B34" s="199">
        <v>7207</v>
      </c>
      <c r="C34" s="202">
        <v>5341.39</v>
      </c>
      <c r="D34" s="62">
        <v>12208</v>
      </c>
      <c r="E34" s="200"/>
      <c r="F34" s="201">
        <f t="shared" si="2"/>
        <v>69.39086998751215</v>
      </c>
    </row>
    <row r="35" spans="1:6" ht="18.75" customHeight="1">
      <c r="A35" s="61" t="s">
        <v>136</v>
      </c>
      <c r="B35" s="199">
        <v>150</v>
      </c>
      <c r="C35" s="202"/>
      <c r="D35" s="62">
        <v>206</v>
      </c>
      <c r="E35" s="200"/>
      <c r="F35" s="201">
        <f t="shared" si="2"/>
        <v>37.333333333333336</v>
      </c>
    </row>
    <row r="36" spans="1:6" ht="18.75" customHeight="1">
      <c r="A36" s="61" t="s">
        <v>137</v>
      </c>
      <c r="B36" s="199">
        <v>6816</v>
      </c>
      <c r="C36" s="202">
        <v>5887.8</v>
      </c>
      <c r="D36" s="62">
        <v>19083</v>
      </c>
      <c r="E36" s="200"/>
      <c r="F36" s="201">
        <f t="shared" si="2"/>
        <v>179.97359154929578</v>
      </c>
    </row>
    <row r="37" spans="1:6" ht="18.75" customHeight="1">
      <c r="A37" s="61" t="s">
        <v>138</v>
      </c>
      <c r="B37" s="199">
        <v>24890</v>
      </c>
      <c r="C37" s="202">
        <v>17233.23</v>
      </c>
      <c r="D37" s="62">
        <v>19698</v>
      </c>
      <c r="E37" s="200"/>
      <c r="F37" s="201">
        <f t="shared" si="2"/>
        <v>-20.85978304539976</v>
      </c>
    </row>
    <row r="38" spans="1:6" ht="18.75" customHeight="1">
      <c r="A38" s="61" t="s">
        <v>139</v>
      </c>
      <c r="B38" s="199">
        <v>98</v>
      </c>
      <c r="C38" s="202"/>
      <c r="D38" s="62"/>
      <c r="E38" s="200"/>
      <c r="F38" s="201">
        <f t="shared" si="2"/>
        <v>-100</v>
      </c>
    </row>
    <row r="39" spans="1:6" ht="18.75" customHeight="1">
      <c r="A39" s="61" t="s">
        <v>140</v>
      </c>
      <c r="B39" s="199">
        <v>4765</v>
      </c>
      <c r="C39" s="202">
        <v>9527</v>
      </c>
      <c r="D39" s="62">
        <v>9642</v>
      </c>
      <c r="E39" s="200"/>
      <c r="F39" s="201">
        <f t="shared" si="2"/>
        <v>102.3504721930745</v>
      </c>
    </row>
    <row r="40" spans="1:6" ht="18.75" customHeight="1">
      <c r="A40" s="61" t="s">
        <v>141</v>
      </c>
      <c r="B40" s="199">
        <v>717</v>
      </c>
      <c r="C40" s="202"/>
      <c r="D40" s="62">
        <v>195</v>
      </c>
      <c r="E40" s="200"/>
      <c r="F40" s="201">
        <f t="shared" si="2"/>
        <v>-72.80334728033473</v>
      </c>
    </row>
    <row r="41" spans="1:6" ht="18.75" customHeight="1">
      <c r="A41" s="61" t="s">
        <v>142</v>
      </c>
      <c r="B41" s="199">
        <v>5976</v>
      </c>
      <c r="C41" s="202">
        <v>2006.41</v>
      </c>
      <c r="D41" s="62">
        <v>1244</v>
      </c>
      <c r="E41" s="200"/>
      <c r="F41" s="201">
        <f t="shared" si="2"/>
        <v>-79.18340026773761</v>
      </c>
    </row>
    <row r="42" spans="1:6" ht="18.75" customHeight="1">
      <c r="A42" s="61" t="s">
        <v>717</v>
      </c>
      <c r="B42" s="199"/>
      <c r="C42" s="202"/>
      <c r="D42" s="62">
        <v>81</v>
      </c>
      <c r="E42" s="200"/>
      <c r="F42" s="201"/>
    </row>
    <row r="43" spans="1:6" ht="18.75" customHeight="1">
      <c r="A43" s="61" t="s">
        <v>144</v>
      </c>
      <c r="B43" s="199">
        <v>2618</v>
      </c>
      <c r="C43" s="63">
        <v>47</v>
      </c>
      <c r="D43" s="62">
        <v>4484</v>
      </c>
      <c r="E43" s="200">
        <f>100*D43/C43</f>
        <v>9540.425531914894</v>
      </c>
      <c r="F43" s="201">
        <f t="shared" si="2"/>
        <v>71.27578304048892</v>
      </c>
    </row>
    <row r="44" spans="1:6" s="38" customFormat="1" ht="18.75" customHeight="1">
      <c r="A44" s="32" t="s">
        <v>718</v>
      </c>
      <c r="B44" s="70">
        <f>SUM(B45:B65)</f>
        <v>53496</v>
      </c>
      <c r="C44" s="70">
        <f>SUM(C45:C65)</f>
        <v>18162.17</v>
      </c>
      <c r="D44" s="70">
        <f>SUM(D45:D65)</f>
        <v>66929</v>
      </c>
      <c r="E44" s="196">
        <f>100*D44/C44</f>
        <v>368.50772787612937</v>
      </c>
      <c r="F44" s="197">
        <f t="shared" si="2"/>
        <v>25.110288619709884</v>
      </c>
    </row>
    <row r="45" spans="1:6" s="38" customFormat="1" ht="18.75" customHeight="1">
      <c r="A45" s="61" t="s">
        <v>719</v>
      </c>
      <c r="B45" s="199">
        <v>665</v>
      </c>
      <c r="C45" s="63">
        <v>50.06</v>
      </c>
      <c r="D45" s="62">
        <v>2531</v>
      </c>
      <c r="E45" s="196"/>
      <c r="F45" s="201">
        <f t="shared" si="2"/>
        <v>280.6015037593985</v>
      </c>
    </row>
    <row r="46" spans="1:6" s="38" customFormat="1" ht="18.75" customHeight="1">
      <c r="A46" s="61" t="s">
        <v>720</v>
      </c>
      <c r="B46" s="199"/>
      <c r="C46" s="63"/>
      <c r="D46" s="62">
        <v>0</v>
      </c>
      <c r="E46" s="196"/>
      <c r="F46" s="201"/>
    </row>
    <row r="47" spans="1:6" s="38" customFormat="1" ht="18.75" customHeight="1">
      <c r="A47" s="61" t="s">
        <v>721</v>
      </c>
      <c r="B47" s="199"/>
      <c r="C47" s="63"/>
      <c r="D47" s="62">
        <v>0</v>
      </c>
      <c r="E47" s="196"/>
      <c r="F47" s="201"/>
    </row>
    <row r="48" spans="1:6" s="38" customFormat="1" ht="18.75" customHeight="1">
      <c r="A48" s="61" t="s">
        <v>722</v>
      </c>
      <c r="B48" s="199">
        <v>136</v>
      </c>
      <c r="C48" s="63">
        <v>5.38</v>
      </c>
      <c r="D48" s="62">
        <v>10</v>
      </c>
      <c r="E48" s="196"/>
      <c r="F48" s="201">
        <f t="shared" si="2"/>
        <v>-92.6470588235294</v>
      </c>
    </row>
    <row r="49" spans="1:6" s="38" customFormat="1" ht="18.75" customHeight="1">
      <c r="A49" s="61" t="s">
        <v>723</v>
      </c>
      <c r="B49" s="199">
        <v>779</v>
      </c>
      <c r="C49" s="63">
        <v>1647.72</v>
      </c>
      <c r="D49" s="62">
        <v>222</v>
      </c>
      <c r="E49" s="196"/>
      <c r="F49" s="201">
        <f t="shared" si="2"/>
        <v>-71.50192554557124</v>
      </c>
    </row>
    <row r="50" spans="1:6" s="38" customFormat="1" ht="18.75" customHeight="1">
      <c r="A50" s="61" t="s">
        <v>724</v>
      </c>
      <c r="B50" s="199">
        <v>10</v>
      </c>
      <c r="C50" s="63"/>
      <c r="D50" s="62">
        <v>10</v>
      </c>
      <c r="E50" s="196"/>
      <c r="F50" s="201">
        <f t="shared" si="2"/>
        <v>0</v>
      </c>
    </row>
    <row r="51" spans="1:6" s="38" customFormat="1" ht="18.75" customHeight="1">
      <c r="A51" s="61" t="s">
        <v>725</v>
      </c>
      <c r="B51" s="199">
        <v>255</v>
      </c>
      <c r="C51" s="63">
        <v>219.8</v>
      </c>
      <c r="D51" s="62">
        <v>170</v>
      </c>
      <c r="E51" s="196"/>
      <c r="F51" s="201">
        <f t="shared" si="2"/>
        <v>-33.333333333333336</v>
      </c>
    </row>
    <row r="52" spans="1:6" s="38" customFormat="1" ht="18.75" customHeight="1">
      <c r="A52" s="61" t="s">
        <v>726</v>
      </c>
      <c r="B52" s="199">
        <v>1890</v>
      </c>
      <c r="C52" s="63">
        <v>2080.64</v>
      </c>
      <c r="D52" s="62">
        <v>6918</v>
      </c>
      <c r="E52" s="196"/>
      <c r="F52" s="201">
        <f t="shared" si="2"/>
        <v>266.031746031746</v>
      </c>
    </row>
    <row r="53" spans="1:6" s="38" customFormat="1" ht="18.75" customHeight="1">
      <c r="A53" s="61" t="s">
        <v>727</v>
      </c>
      <c r="B53" s="199">
        <v>2297</v>
      </c>
      <c r="C53" s="63">
        <v>5349</v>
      </c>
      <c r="D53" s="62">
        <v>12334</v>
      </c>
      <c r="E53" s="196"/>
      <c r="F53" s="201">
        <f t="shared" si="2"/>
        <v>436.9612538093165</v>
      </c>
    </row>
    <row r="54" spans="1:6" s="38" customFormat="1" ht="18.75" customHeight="1">
      <c r="A54" s="61" t="s">
        <v>728</v>
      </c>
      <c r="B54" s="199">
        <v>10541</v>
      </c>
      <c r="C54" s="63"/>
      <c r="D54" s="62">
        <v>4623</v>
      </c>
      <c r="E54" s="196"/>
      <c r="F54" s="201">
        <f t="shared" si="2"/>
        <v>-56.142680960060716</v>
      </c>
    </row>
    <row r="55" spans="1:6" s="38" customFormat="1" ht="18.75" customHeight="1">
      <c r="A55" s="61" t="s">
        <v>729</v>
      </c>
      <c r="B55" s="199">
        <v>5931</v>
      </c>
      <c r="C55" s="63"/>
      <c r="D55" s="62">
        <v>6093</v>
      </c>
      <c r="E55" s="196"/>
      <c r="F55" s="201">
        <f t="shared" si="2"/>
        <v>2.731411229135053</v>
      </c>
    </row>
    <row r="56" spans="1:6" s="38" customFormat="1" ht="18.75" customHeight="1">
      <c r="A56" s="61" t="s">
        <v>730</v>
      </c>
      <c r="B56" s="199">
        <v>14262</v>
      </c>
      <c r="C56" s="63">
        <v>8554.57</v>
      </c>
      <c r="D56" s="62">
        <v>13408</v>
      </c>
      <c r="E56" s="196"/>
      <c r="F56" s="201">
        <f t="shared" si="2"/>
        <v>-5.98793998036741</v>
      </c>
    </row>
    <row r="57" spans="1:6" s="38" customFormat="1" ht="18.75" customHeight="1">
      <c r="A57" s="61" t="s">
        <v>731</v>
      </c>
      <c r="B57" s="199">
        <v>171</v>
      </c>
      <c r="C57" s="63">
        <v>195</v>
      </c>
      <c r="D57" s="62">
        <v>2792</v>
      </c>
      <c r="E57" s="196"/>
      <c r="F57" s="201">
        <f t="shared" si="2"/>
        <v>1532.748538011696</v>
      </c>
    </row>
    <row r="58" spans="1:6" s="38" customFormat="1" ht="18.75" customHeight="1">
      <c r="A58" s="61" t="s">
        <v>732</v>
      </c>
      <c r="B58" s="199">
        <v>5300</v>
      </c>
      <c r="C58" s="63"/>
      <c r="D58" s="62">
        <v>15592</v>
      </c>
      <c r="E58" s="196"/>
      <c r="F58" s="201">
        <f t="shared" si="2"/>
        <v>194.18867924528303</v>
      </c>
    </row>
    <row r="59" spans="1:6" s="38" customFormat="1" ht="18.75" customHeight="1">
      <c r="A59" s="61" t="s">
        <v>733</v>
      </c>
      <c r="B59" s="199">
        <v>125</v>
      </c>
      <c r="C59" s="63"/>
      <c r="D59" s="62">
        <v>221</v>
      </c>
      <c r="E59" s="196"/>
      <c r="F59" s="201">
        <f t="shared" si="2"/>
        <v>76.8</v>
      </c>
    </row>
    <row r="60" spans="1:6" s="38" customFormat="1" ht="18.75" customHeight="1">
      <c r="A60" s="61" t="s">
        <v>734</v>
      </c>
      <c r="B60" s="199"/>
      <c r="C60" s="63"/>
      <c r="D60" s="62">
        <v>85</v>
      </c>
      <c r="E60" s="196"/>
      <c r="F60" s="201"/>
    </row>
    <row r="61" spans="1:6" s="38" customFormat="1" ht="18.75" customHeight="1">
      <c r="A61" s="61" t="s">
        <v>735</v>
      </c>
      <c r="B61" s="199">
        <v>2551</v>
      </c>
      <c r="C61" s="63">
        <v>60</v>
      </c>
      <c r="D61" s="62">
        <v>788</v>
      </c>
      <c r="E61" s="196"/>
      <c r="F61" s="201">
        <f t="shared" si="2"/>
        <v>-69.11015288122304</v>
      </c>
    </row>
    <row r="62" spans="1:6" s="38" customFormat="1" ht="18.75" customHeight="1">
      <c r="A62" s="61" t="s">
        <v>736</v>
      </c>
      <c r="B62" s="199">
        <v>8523</v>
      </c>
      <c r="C62" s="63"/>
      <c r="D62" s="62">
        <v>872</v>
      </c>
      <c r="E62" s="196"/>
      <c r="F62" s="201">
        <f t="shared" si="2"/>
        <v>-89.76886072978998</v>
      </c>
    </row>
    <row r="63" spans="1:6" s="38" customFormat="1" ht="18.75" customHeight="1">
      <c r="A63" s="61" t="s">
        <v>737</v>
      </c>
      <c r="B63" s="199"/>
      <c r="C63" s="198"/>
      <c r="D63" s="62">
        <v>0</v>
      </c>
      <c r="E63" s="196"/>
      <c r="F63" s="201"/>
    </row>
    <row r="64" spans="1:6" ht="18.75" customHeight="1">
      <c r="A64" s="61" t="s">
        <v>738</v>
      </c>
      <c r="B64" s="199"/>
      <c r="C64" s="63"/>
      <c r="D64" s="62">
        <v>53</v>
      </c>
      <c r="E64" s="200"/>
      <c r="F64" s="201"/>
    </row>
    <row r="65" spans="1:6" ht="18.75" customHeight="1">
      <c r="A65" s="61" t="s">
        <v>84</v>
      </c>
      <c r="B65" s="199">
        <v>60</v>
      </c>
      <c r="C65" s="63"/>
      <c r="D65" s="62">
        <v>207</v>
      </c>
      <c r="E65" s="196"/>
      <c r="F65" s="201">
        <f t="shared" si="2"/>
        <v>245</v>
      </c>
    </row>
    <row r="66" spans="1:6" s="38" customFormat="1" ht="18.75" customHeight="1">
      <c r="A66" s="32" t="s">
        <v>195</v>
      </c>
      <c r="B66" s="203">
        <v>10718</v>
      </c>
      <c r="C66" s="198"/>
      <c r="D66" s="70">
        <v>6310</v>
      </c>
      <c r="E66" s="196"/>
      <c r="F66" s="197">
        <f t="shared" si="2"/>
        <v>-41.12707594700504</v>
      </c>
    </row>
    <row r="67" spans="1:6" s="38" customFormat="1" ht="18.75" customHeight="1">
      <c r="A67" s="32" t="s">
        <v>196</v>
      </c>
      <c r="B67" s="203"/>
      <c r="C67" s="198"/>
      <c r="D67" s="70"/>
      <c r="E67" s="196"/>
      <c r="F67" s="197"/>
    </row>
    <row r="68" spans="1:6" ht="18.75" customHeight="1">
      <c r="A68" s="61" t="s">
        <v>739</v>
      </c>
      <c r="B68" s="199"/>
      <c r="C68" s="63"/>
      <c r="D68" s="62"/>
      <c r="E68" s="196"/>
      <c r="F68" s="197"/>
    </row>
    <row r="69" spans="1:6" ht="18.75" customHeight="1">
      <c r="A69" s="61" t="s">
        <v>740</v>
      </c>
      <c r="B69" s="199"/>
      <c r="C69" s="63"/>
      <c r="D69" s="62"/>
      <c r="E69" s="196"/>
      <c r="F69" s="197"/>
    </row>
    <row r="70" spans="1:6" ht="18.75" customHeight="1">
      <c r="A70" s="61" t="s">
        <v>741</v>
      </c>
      <c r="B70" s="199"/>
      <c r="C70" s="63"/>
      <c r="D70" s="62"/>
      <c r="E70" s="196"/>
      <c r="F70" s="197"/>
    </row>
    <row r="71" spans="1:6" ht="18.75" customHeight="1">
      <c r="A71" s="61" t="s">
        <v>742</v>
      </c>
      <c r="B71" s="199"/>
      <c r="C71" s="63"/>
      <c r="D71" s="62"/>
      <c r="E71" s="196"/>
      <c r="F71" s="197"/>
    </row>
    <row r="72" spans="1:6" s="38" customFormat="1" ht="18.75" customHeight="1">
      <c r="A72" s="32" t="s">
        <v>197</v>
      </c>
      <c r="B72" s="203">
        <v>146</v>
      </c>
      <c r="C72" s="198"/>
      <c r="D72" s="70">
        <v>471</v>
      </c>
      <c r="E72" s="196"/>
      <c r="F72" s="197">
        <f t="shared" si="2"/>
        <v>222.6027397260274</v>
      </c>
    </row>
    <row r="73" spans="1:6" s="38" customFormat="1" ht="18.75" customHeight="1">
      <c r="A73" s="32" t="s">
        <v>198</v>
      </c>
      <c r="B73" s="203">
        <v>10963</v>
      </c>
      <c r="C73" s="198">
        <v>7313</v>
      </c>
      <c r="D73" s="70">
        <v>7120</v>
      </c>
      <c r="E73" s="196">
        <f>100*D73/C73</f>
        <v>97.36086421441269</v>
      </c>
      <c r="F73" s="197">
        <f t="shared" si="2"/>
        <v>-35.05427346529235</v>
      </c>
    </row>
    <row r="74" spans="1:6" s="38" customFormat="1" ht="18.75" customHeight="1">
      <c r="A74" s="32" t="s">
        <v>743</v>
      </c>
      <c r="B74" s="203">
        <v>15000</v>
      </c>
      <c r="C74" s="198">
        <v>16500</v>
      </c>
      <c r="D74" s="70"/>
      <c r="E74" s="196">
        <f>100*D74/C74</f>
        <v>0</v>
      </c>
      <c r="F74" s="197">
        <f t="shared" si="2"/>
        <v>-100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29" sqref="B29"/>
    </sheetView>
  </sheetViews>
  <sheetFormatPr defaultColWidth="9.00390625" defaultRowHeight="13.5"/>
  <cols>
    <col min="1" max="1" width="32.75390625" style="0" customWidth="1"/>
    <col min="2" max="2" width="19.875" style="0" customWidth="1"/>
    <col min="3" max="3" width="20.75390625" style="7" customWidth="1"/>
    <col min="4" max="6" width="20.75390625" style="0" customWidth="1"/>
  </cols>
  <sheetData>
    <row r="1" spans="1:6" ht="22.5">
      <c r="A1" s="173" t="s">
        <v>744</v>
      </c>
      <c r="B1" s="173"/>
      <c r="C1" s="174"/>
      <c r="D1" s="173"/>
      <c r="E1" s="173"/>
      <c r="F1" s="173"/>
    </row>
    <row r="2" spans="1:6" ht="13.5">
      <c r="A2" s="175"/>
      <c r="B2" s="175"/>
      <c r="C2" s="176"/>
      <c r="D2" s="177"/>
      <c r="E2" s="175"/>
      <c r="F2" s="177" t="s">
        <v>27</v>
      </c>
    </row>
    <row r="3" spans="1:6" ht="24" customHeight="1">
      <c r="A3" s="178" t="s">
        <v>711</v>
      </c>
      <c r="B3" s="179" t="s">
        <v>745</v>
      </c>
      <c r="C3" s="179" t="s">
        <v>746</v>
      </c>
      <c r="D3" s="179" t="s">
        <v>747</v>
      </c>
      <c r="E3" s="179" t="s">
        <v>33</v>
      </c>
      <c r="F3" s="178" t="s">
        <v>34</v>
      </c>
    </row>
    <row r="4" spans="1:6" s="38" customFormat="1" ht="24" customHeight="1">
      <c r="A4" s="180" t="s">
        <v>651</v>
      </c>
      <c r="B4" s="181">
        <f>B5+B9+B24+B25+B26+B27+B28+B29</f>
        <v>35045</v>
      </c>
      <c r="C4" s="181">
        <f>C5+C9+C24+C25+C26+C27+C28+C29</f>
        <v>26245</v>
      </c>
      <c r="D4" s="181">
        <f>D5+D9+D24+D25+D26+D27+D28+D29</f>
        <v>35412</v>
      </c>
      <c r="E4" s="52">
        <f>100*D4/C4</f>
        <v>134.92855782053724</v>
      </c>
      <c r="F4" s="52">
        <f>100*(D4-B4)/B4</f>
        <v>1.0472249964331575</v>
      </c>
    </row>
    <row r="5" spans="1:6" s="38" customFormat="1" ht="24" customHeight="1">
      <c r="A5" s="182" t="s">
        <v>635</v>
      </c>
      <c r="B5" s="181">
        <f>SUM(B6:B8)</f>
        <v>24454</v>
      </c>
      <c r="C5" s="181">
        <f>SUM(C6:C8)</f>
        <v>26245</v>
      </c>
      <c r="D5" s="181">
        <f>SUM(D6:D8)</f>
        <v>25881</v>
      </c>
      <c r="E5" s="52">
        <f>100*D5/C5</f>
        <v>98.61306915602972</v>
      </c>
      <c r="F5" s="52">
        <f>100*(D5-B5)/B5</f>
        <v>5.835446143780159</v>
      </c>
    </row>
    <row r="6" spans="1:6" ht="24" customHeight="1">
      <c r="A6" s="183" t="s">
        <v>92</v>
      </c>
      <c r="B6" s="184">
        <v>360</v>
      </c>
      <c r="C6" s="185">
        <v>360</v>
      </c>
      <c r="D6" s="186">
        <v>360</v>
      </c>
      <c r="E6" s="52"/>
      <c r="F6" s="52">
        <f>100*(D6-B6)/B6</f>
        <v>0</v>
      </c>
    </row>
    <row r="7" spans="1:6" ht="24" customHeight="1">
      <c r="A7" s="183" t="s">
        <v>748</v>
      </c>
      <c r="B7" s="184"/>
      <c r="C7" s="185"/>
      <c r="D7" s="186"/>
      <c r="E7" s="52"/>
      <c r="F7" s="52"/>
    </row>
    <row r="8" spans="1:6" ht="24" customHeight="1">
      <c r="A8" s="183" t="s">
        <v>94</v>
      </c>
      <c r="B8" s="184">
        <v>24094</v>
      </c>
      <c r="C8" s="185">
        <v>25885</v>
      </c>
      <c r="D8" s="186">
        <v>25521</v>
      </c>
      <c r="E8" s="52">
        <f>100*D8/C8</f>
        <v>98.59378018157234</v>
      </c>
      <c r="F8" s="52">
        <f>100*(D8-B8)/B8</f>
        <v>5.922636340997759</v>
      </c>
    </row>
    <row r="9" spans="1:6" s="38" customFormat="1" ht="24" customHeight="1">
      <c r="A9" s="182" t="s">
        <v>636</v>
      </c>
      <c r="B9" s="187"/>
      <c r="C9" s="188"/>
      <c r="D9" s="181"/>
      <c r="E9" s="52"/>
      <c r="F9" s="52"/>
    </row>
    <row r="10" spans="1:6" ht="24" customHeight="1">
      <c r="A10" s="183" t="s">
        <v>749</v>
      </c>
      <c r="B10" s="184"/>
      <c r="C10" s="185"/>
      <c r="D10" s="186"/>
      <c r="E10" s="52"/>
      <c r="F10" s="52"/>
    </row>
    <row r="11" spans="1:6" ht="24" customHeight="1">
      <c r="A11" s="183" t="s">
        <v>750</v>
      </c>
      <c r="B11" s="184"/>
      <c r="C11" s="185"/>
      <c r="D11" s="186"/>
      <c r="E11" s="52"/>
      <c r="F11" s="52"/>
    </row>
    <row r="12" spans="1:6" ht="24" customHeight="1">
      <c r="A12" s="183" t="s">
        <v>102</v>
      </c>
      <c r="B12" s="184"/>
      <c r="C12" s="185"/>
      <c r="D12" s="186"/>
      <c r="E12" s="52"/>
      <c r="F12" s="52"/>
    </row>
    <row r="13" spans="1:6" ht="24" customHeight="1">
      <c r="A13" s="183" t="s">
        <v>104</v>
      </c>
      <c r="B13" s="184"/>
      <c r="C13" s="185"/>
      <c r="D13" s="186"/>
      <c r="E13" s="52"/>
      <c r="F13" s="52"/>
    </row>
    <row r="14" spans="1:6" ht="24" customHeight="1">
      <c r="A14" s="183" t="s">
        <v>106</v>
      </c>
      <c r="B14" s="184"/>
      <c r="C14" s="185"/>
      <c r="D14" s="186"/>
      <c r="E14" s="52"/>
      <c r="F14" s="52"/>
    </row>
    <row r="15" spans="1:6" ht="24" customHeight="1">
      <c r="A15" s="183" t="s">
        <v>108</v>
      </c>
      <c r="B15" s="184"/>
      <c r="C15" s="185"/>
      <c r="D15" s="186"/>
      <c r="E15" s="52"/>
      <c r="F15" s="52"/>
    </row>
    <row r="16" spans="1:6" ht="24" customHeight="1">
      <c r="A16" s="183" t="s">
        <v>110</v>
      </c>
      <c r="B16" s="184"/>
      <c r="C16" s="185"/>
      <c r="D16" s="186"/>
      <c r="E16" s="52"/>
      <c r="F16" s="52"/>
    </row>
    <row r="17" spans="1:6" ht="24" customHeight="1">
      <c r="A17" s="183" t="s">
        <v>751</v>
      </c>
      <c r="B17" s="184"/>
      <c r="C17" s="185"/>
      <c r="D17" s="186"/>
      <c r="E17" s="52"/>
      <c r="F17" s="52"/>
    </row>
    <row r="18" spans="1:6" ht="24" customHeight="1">
      <c r="A18" s="183" t="s">
        <v>114</v>
      </c>
      <c r="B18" s="184"/>
      <c r="C18" s="185"/>
      <c r="D18" s="186"/>
      <c r="E18" s="52"/>
      <c r="F18" s="52"/>
    </row>
    <row r="19" spans="1:6" ht="24" customHeight="1">
      <c r="A19" s="183" t="s">
        <v>116</v>
      </c>
      <c r="B19" s="184"/>
      <c r="C19" s="185"/>
      <c r="D19" s="186"/>
      <c r="E19" s="52"/>
      <c r="F19" s="52"/>
    </row>
    <row r="20" spans="1:6" ht="24" customHeight="1">
      <c r="A20" s="183" t="s">
        <v>118</v>
      </c>
      <c r="B20" s="184"/>
      <c r="C20" s="185"/>
      <c r="D20" s="186"/>
      <c r="E20" s="52"/>
      <c r="F20" s="52"/>
    </row>
    <row r="21" spans="1:6" ht="24" customHeight="1">
      <c r="A21" s="183" t="s">
        <v>752</v>
      </c>
      <c r="B21" s="184"/>
      <c r="C21" s="185"/>
      <c r="D21" s="186"/>
      <c r="E21" s="52"/>
      <c r="F21" s="52"/>
    </row>
    <row r="22" spans="1:6" ht="24" customHeight="1">
      <c r="A22" s="183" t="s">
        <v>750</v>
      </c>
      <c r="B22" s="184"/>
      <c r="C22" s="185"/>
      <c r="D22" s="186"/>
      <c r="E22" s="52"/>
      <c r="F22" s="52"/>
    </row>
    <row r="23" spans="1:6" ht="24" customHeight="1">
      <c r="A23" s="183" t="s">
        <v>753</v>
      </c>
      <c r="B23" s="184"/>
      <c r="C23" s="185"/>
      <c r="D23" s="186"/>
      <c r="E23" s="52"/>
      <c r="F23" s="52"/>
    </row>
    <row r="24" spans="1:6" s="38" customFormat="1" ht="24" customHeight="1">
      <c r="A24" s="182" t="s">
        <v>637</v>
      </c>
      <c r="B24" s="187">
        <v>3000</v>
      </c>
      <c r="C24" s="188"/>
      <c r="D24" s="181">
        <v>7011</v>
      </c>
      <c r="E24" s="52"/>
      <c r="F24" s="52">
        <f>100*(D24-B24)/B24</f>
        <v>133.7</v>
      </c>
    </row>
    <row r="25" spans="1:6" s="38" customFormat="1" ht="24" customHeight="1">
      <c r="A25" s="182" t="s">
        <v>638</v>
      </c>
      <c r="B25" s="187"/>
      <c r="C25" s="188"/>
      <c r="D25" s="181"/>
      <c r="E25" s="52"/>
      <c r="F25" s="52"/>
    </row>
    <row r="26" spans="1:6" s="38" customFormat="1" ht="24" customHeight="1">
      <c r="A26" s="182" t="s">
        <v>639</v>
      </c>
      <c r="B26" s="187"/>
      <c r="C26" s="188"/>
      <c r="D26" s="181"/>
      <c r="E26" s="52"/>
      <c r="F26" s="52"/>
    </row>
    <row r="27" spans="1:6" s="38" customFormat="1" ht="24" customHeight="1">
      <c r="A27" s="182" t="s">
        <v>640</v>
      </c>
      <c r="B27" s="187">
        <v>7120</v>
      </c>
      <c r="C27" s="188"/>
      <c r="D27" s="181">
        <v>506</v>
      </c>
      <c r="E27" s="52"/>
      <c r="F27" s="52">
        <f>100*(D27-B27)/B27</f>
        <v>-92.8932584269663</v>
      </c>
    </row>
    <row r="28" spans="1:6" s="38" customFormat="1" ht="24" customHeight="1">
      <c r="A28" s="182" t="s">
        <v>641</v>
      </c>
      <c r="B28" s="187"/>
      <c r="C28" s="188"/>
      <c r="D28" s="181"/>
      <c r="E28" s="52"/>
      <c r="F28" s="52"/>
    </row>
    <row r="29" spans="1:6" s="38" customFormat="1" ht="24" customHeight="1">
      <c r="A29" s="182" t="s">
        <v>642</v>
      </c>
      <c r="B29" s="187">
        <v>471</v>
      </c>
      <c r="C29" s="188"/>
      <c r="D29" s="181">
        <v>2014</v>
      </c>
      <c r="E29" s="52"/>
      <c r="F29" s="52">
        <f>100*(D29-B29)/B29</f>
        <v>327.60084925690023</v>
      </c>
    </row>
    <row r="30" spans="1:6" ht="24" customHeight="1">
      <c r="A30" s="183" t="s">
        <v>160</v>
      </c>
      <c r="B30" s="184">
        <v>471</v>
      </c>
      <c r="C30" s="185"/>
      <c r="D30" s="186">
        <v>2014</v>
      </c>
      <c r="E30" s="52"/>
      <c r="F30" s="52">
        <f>100*(D30-B30)/B30</f>
        <v>327.60084925690023</v>
      </c>
    </row>
    <row r="31" spans="1:6" ht="24" customHeight="1">
      <c r="A31" s="183" t="s">
        <v>162</v>
      </c>
      <c r="B31" s="184"/>
      <c r="C31" s="185"/>
      <c r="D31" s="186"/>
      <c r="E31" s="52"/>
      <c r="F31" s="52"/>
    </row>
    <row r="32" spans="5:6" ht="13.5">
      <c r="E32" s="147"/>
      <c r="F32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4">
      <selection activeCell="D4" sqref="D4"/>
    </sheetView>
  </sheetViews>
  <sheetFormatPr defaultColWidth="9.00390625" defaultRowHeight="13.5"/>
  <cols>
    <col min="1" max="1" width="39.125" style="0" customWidth="1"/>
    <col min="2" max="2" width="19.75390625" style="0" customWidth="1"/>
    <col min="3" max="3" width="18.00390625" style="0" customWidth="1"/>
    <col min="4" max="4" width="18.25390625" style="0" customWidth="1"/>
    <col min="5" max="5" width="14.75390625" style="0" customWidth="1"/>
    <col min="6" max="6" width="14.875" style="0" customWidth="1"/>
  </cols>
  <sheetData>
    <row r="1" spans="1:6" ht="25.5">
      <c r="A1" s="162" t="s">
        <v>754</v>
      </c>
      <c r="B1" s="162"/>
      <c r="C1" s="162"/>
      <c r="D1" s="162"/>
      <c r="E1" s="162"/>
      <c r="F1" s="162"/>
    </row>
    <row r="2" spans="1:6" ht="13.5">
      <c r="A2" s="163"/>
      <c r="B2" s="163"/>
      <c r="C2" s="163"/>
      <c r="D2" s="164"/>
      <c r="F2" s="39" t="s">
        <v>27</v>
      </c>
    </row>
    <row r="3" spans="1:6" ht="27" customHeight="1">
      <c r="A3" s="165" t="s">
        <v>755</v>
      </c>
      <c r="B3" s="165" t="s">
        <v>756</v>
      </c>
      <c r="C3" s="166" t="s">
        <v>757</v>
      </c>
      <c r="D3" s="167" t="s">
        <v>203</v>
      </c>
      <c r="E3" s="165" t="s">
        <v>33</v>
      </c>
      <c r="F3" s="165" t="s">
        <v>758</v>
      </c>
    </row>
    <row r="4" spans="1:6" ht="27" customHeight="1">
      <c r="A4" s="165" t="s">
        <v>759</v>
      </c>
      <c r="B4" s="168">
        <f>SUM(B5:B24)</f>
        <v>53496</v>
      </c>
      <c r="C4" s="168">
        <f>SUM(C5:C24)</f>
        <v>18162.17</v>
      </c>
      <c r="D4" s="168">
        <f>SUM(D5:D24)</f>
        <v>66929</v>
      </c>
      <c r="E4" s="169">
        <f>D4/C4</f>
        <v>3.6850772787612938</v>
      </c>
      <c r="F4" s="169">
        <f>100*(D4-B4)/B4</f>
        <v>25.110288619709884</v>
      </c>
    </row>
    <row r="5" spans="1:6" ht="27" customHeight="1">
      <c r="A5" s="170" t="s">
        <v>760</v>
      </c>
      <c r="B5" s="171">
        <v>665</v>
      </c>
      <c r="C5" s="170">
        <v>50.06</v>
      </c>
      <c r="D5" s="171">
        <v>2531</v>
      </c>
      <c r="E5" s="169">
        <f>D5/C5</f>
        <v>50.55932880543348</v>
      </c>
      <c r="F5" s="169">
        <f aca="true" t="shared" si="0" ref="F5:F24">100*(D5-B5)/B5</f>
        <v>280.6015037593985</v>
      </c>
    </row>
    <row r="6" spans="1:6" ht="27" customHeight="1">
      <c r="A6" s="170" t="s">
        <v>761</v>
      </c>
      <c r="B6" s="171">
        <v>0</v>
      </c>
      <c r="C6" s="170"/>
      <c r="D6" s="171"/>
      <c r="E6" s="169"/>
      <c r="F6" s="169"/>
    </row>
    <row r="7" spans="1:6" ht="27" customHeight="1">
      <c r="A7" s="170" t="s">
        <v>762</v>
      </c>
      <c r="B7" s="171">
        <v>136</v>
      </c>
      <c r="C7" s="170">
        <v>5.38</v>
      </c>
      <c r="D7" s="171">
        <v>10</v>
      </c>
      <c r="E7" s="169">
        <f>D7/C7</f>
        <v>1.858736059479554</v>
      </c>
      <c r="F7" s="169">
        <f t="shared" si="0"/>
        <v>-92.6470588235294</v>
      </c>
    </row>
    <row r="8" spans="1:6" ht="27" customHeight="1">
      <c r="A8" s="170" t="s">
        <v>763</v>
      </c>
      <c r="B8" s="171">
        <v>779</v>
      </c>
      <c r="C8" s="170">
        <v>1647.72</v>
      </c>
      <c r="D8" s="171">
        <v>222</v>
      </c>
      <c r="E8" s="169">
        <f>D8/C8</f>
        <v>0.13473162916029421</v>
      </c>
      <c r="F8" s="169">
        <f t="shared" si="0"/>
        <v>-71.50192554557124</v>
      </c>
    </row>
    <row r="9" spans="1:6" ht="27" customHeight="1">
      <c r="A9" s="170" t="s">
        <v>764</v>
      </c>
      <c r="B9" s="171">
        <v>10</v>
      </c>
      <c r="C9" s="170"/>
      <c r="D9" s="171">
        <v>10</v>
      </c>
      <c r="E9" s="169"/>
      <c r="F9" s="169">
        <f t="shared" si="0"/>
        <v>0</v>
      </c>
    </row>
    <row r="10" spans="1:6" ht="27" customHeight="1">
      <c r="A10" s="170" t="s">
        <v>765</v>
      </c>
      <c r="B10" s="171">
        <v>255</v>
      </c>
      <c r="C10" s="170">
        <v>219.8</v>
      </c>
      <c r="D10" s="171">
        <v>170</v>
      </c>
      <c r="E10" s="169">
        <f>D10/C10</f>
        <v>0.7734303912647861</v>
      </c>
      <c r="F10" s="169">
        <f t="shared" si="0"/>
        <v>-33.333333333333336</v>
      </c>
    </row>
    <row r="11" spans="1:6" ht="27" customHeight="1">
      <c r="A11" s="170" t="s">
        <v>766</v>
      </c>
      <c r="B11" s="171">
        <v>1890</v>
      </c>
      <c r="C11" s="170">
        <v>2080.64</v>
      </c>
      <c r="D11" s="171">
        <v>6918</v>
      </c>
      <c r="E11" s="169">
        <f>D11/C11</f>
        <v>3.324938480467549</v>
      </c>
      <c r="F11" s="169">
        <f t="shared" si="0"/>
        <v>266.031746031746</v>
      </c>
    </row>
    <row r="12" spans="1:6" ht="27" customHeight="1">
      <c r="A12" s="170" t="s">
        <v>767</v>
      </c>
      <c r="B12" s="171">
        <v>2297</v>
      </c>
      <c r="C12" s="170">
        <v>5349</v>
      </c>
      <c r="D12" s="171">
        <v>12334</v>
      </c>
      <c r="E12" s="169">
        <f>D12/C12</f>
        <v>2.3058515610394466</v>
      </c>
      <c r="F12" s="169">
        <f t="shared" si="0"/>
        <v>436.9612538093165</v>
      </c>
    </row>
    <row r="13" spans="1:6" ht="27" customHeight="1">
      <c r="A13" s="172" t="s">
        <v>768</v>
      </c>
      <c r="B13" s="171">
        <v>10541</v>
      </c>
      <c r="C13" s="172"/>
      <c r="D13" s="171">
        <v>4623</v>
      </c>
      <c r="E13" s="169"/>
      <c r="F13" s="169">
        <f t="shared" si="0"/>
        <v>-56.142680960060716</v>
      </c>
    </row>
    <row r="14" spans="1:6" ht="27" customHeight="1">
      <c r="A14" s="170" t="s">
        <v>769</v>
      </c>
      <c r="B14" s="171">
        <v>5931</v>
      </c>
      <c r="C14" s="170"/>
      <c r="D14" s="171">
        <v>6093</v>
      </c>
      <c r="E14" s="169"/>
      <c r="F14" s="169">
        <f t="shared" si="0"/>
        <v>2.731411229135053</v>
      </c>
    </row>
    <row r="15" spans="1:6" ht="27" customHeight="1">
      <c r="A15" s="170" t="s">
        <v>770</v>
      </c>
      <c r="B15" s="171">
        <v>14262</v>
      </c>
      <c r="C15" s="170">
        <v>8554.57</v>
      </c>
      <c r="D15" s="171">
        <v>13408</v>
      </c>
      <c r="E15" s="169">
        <f>D15/C15</f>
        <v>1.5673493816755255</v>
      </c>
      <c r="F15" s="169">
        <f t="shared" si="0"/>
        <v>-5.98793998036741</v>
      </c>
    </row>
    <row r="16" spans="1:6" ht="27" customHeight="1">
      <c r="A16" s="170" t="s">
        <v>771</v>
      </c>
      <c r="B16" s="171">
        <v>171</v>
      </c>
      <c r="C16" s="170">
        <v>195</v>
      </c>
      <c r="D16" s="171">
        <v>2792</v>
      </c>
      <c r="E16" s="169">
        <f>D16/C16</f>
        <v>14.317948717948719</v>
      </c>
      <c r="F16" s="169">
        <f t="shared" si="0"/>
        <v>1532.748538011696</v>
      </c>
    </row>
    <row r="17" spans="1:6" ht="27" customHeight="1">
      <c r="A17" s="170" t="s">
        <v>772</v>
      </c>
      <c r="B17" s="171">
        <v>5300</v>
      </c>
      <c r="C17" s="170"/>
      <c r="D17" s="171">
        <v>15592</v>
      </c>
      <c r="E17" s="169"/>
      <c r="F17" s="169">
        <f t="shared" si="0"/>
        <v>194.18867924528303</v>
      </c>
    </row>
    <row r="18" spans="1:6" ht="27" customHeight="1">
      <c r="A18" s="170" t="s">
        <v>773</v>
      </c>
      <c r="B18" s="171">
        <v>125</v>
      </c>
      <c r="C18" s="170"/>
      <c r="D18" s="171">
        <v>221</v>
      </c>
      <c r="E18" s="169"/>
      <c r="F18" s="169">
        <f t="shared" si="0"/>
        <v>76.8</v>
      </c>
    </row>
    <row r="19" spans="1:6" ht="27" customHeight="1">
      <c r="A19" s="170" t="s">
        <v>774</v>
      </c>
      <c r="B19" s="171">
        <v>0</v>
      </c>
      <c r="C19" s="170"/>
      <c r="D19" s="171">
        <v>85</v>
      </c>
      <c r="E19" s="169"/>
      <c r="F19" s="169"/>
    </row>
    <row r="20" spans="1:6" ht="27" customHeight="1">
      <c r="A20" s="170" t="s">
        <v>775</v>
      </c>
      <c r="B20" s="171">
        <v>2551</v>
      </c>
      <c r="C20" s="170">
        <v>60</v>
      </c>
      <c r="D20" s="171">
        <v>788</v>
      </c>
      <c r="E20" s="169">
        <f>D20/C20</f>
        <v>13.133333333333333</v>
      </c>
      <c r="F20" s="169">
        <f t="shared" si="0"/>
        <v>-69.11015288122304</v>
      </c>
    </row>
    <row r="21" spans="1:6" ht="27" customHeight="1">
      <c r="A21" s="170" t="s">
        <v>776</v>
      </c>
      <c r="B21" s="171">
        <v>8523</v>
      </c>
      <c r="C21" s="170"/>
      <c r="D21" s="171">
        <v>872</v>
      </c>
      <c r="E21" s="169"/>
      <c r="F21" s="169">
        <f t="shared" si="0"/>
        <v>-89.76886072978998</v>
      </c>
    </row>
    <row r="22" spans="1:6" ht="27" customHeight="1">
      <c r="A22" s="170" t="s">
        <v>777</v>
      </c>
      <c r="B22" s="171"/>
      <c r="C22" s="170"/>
      <c r="D22" s="171"/>
      <c r="E22" s="169"/>
      <c r="F22" s="169"/>
    </row>
    <row r="23" spans="1:6" ht="27" customHeight="1">
      <c r="A23" s="170" t="s">
        <v>778</v>
      </c>
      <c r="B23" s="171"/>
      <c r="C23" s="170"/>
      <c r="D23" s="171">
        <v>53</v>
      </c>
      <c r="E23" s="169"/>
      <c r="F23" s="169"/>
    </row>
    <row r="24" spans="1:6" ht="27" customHeight="1">
      <c r="A24" s="170" t="s">
        <v>779</v>
      </c>
      <c r="B24" s="171">
        <v>60</v>
      </c>
      <c r="C24" s="170"/>
      <c r="D24" s="171">
        <v>207</v>
      </c>
      <c r="E24" s="169"/>
      <c r="F24" s="169">
        <f t="shared" si="0"/>
        <v>245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XL敏</cp:lastModifiedBy>
  <cp:lastPrinted>2019-06-17T07:48:41Z</cp:lastPrinted>
  <dcterms:created xsi:type="dcterms:W3CDTF">2018-06-06T05:20:40Z</dcterms:created>
  <dcterms:modified xsi:type="dcterms:W3CDTF">2021-09-18T01:56:22Z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FDF7452371B94229B16FB8F994F848AF</vt:lpwstr>
  </property>
</Properties>
</file>