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3900" windowWidth="15660" windowHeight="13890" activeTab="2"/>
  </bookViews>
  <sheets>
    <sheet name="一般公共预算收入" sheetId="1" r:id="rId1"/>
    <sheet name="一般公共预算支出" sheetId="2" r:id="rId2"/>
    <sheet name="公支-经济分类" sheetId="3" r:id="rId3"/>
    <sheet name="政府性基金收支" sheetId="4" r:id="rId4"/>
    <sheet name="国有资本经营收支" sheetId="5" r:id="rId5"/>
    <sheet name="社会保险基金收支" sheetId="6" r:id="rId6"/>
  </sheets>
  <externalReferences>
    <externalReference r:id="rId9"/>
    <externalReference r:id="rId10"/>
  </externalReferences>
  <definedNames>
    <definedName name="_xlnm._FilterDatabase" localSheetId="3" hidden="1">'政府性基金收支'!$A$6:$Z$156</definedName>
    <definedName name="_xlnm.Print_Area" localSheetId="4">'C:\Documents and Settings\Administrator\My Documents\[Book1.xls]Sheet3'!$A$1:$W$7</definedName>
    <definedName name="_xlnm.Print_Area" localSheetId="5">'社会保险基金收支'!$A$2:$K$20</definedName>
    <definedName name="_xlnm.Print_Area" localSheetId="0">'一般公共预算收入'!$A$2:$K$66</definedName>
    <definedName name="_xlnm.Print_Area" localSheetId="3">'政府性基金收支'!$A$1:$K$156</definedName>
    <definedName name="_xlnm.Print_Area">'/Documents and Settings\Administrator\My Documents\[Book1.xls]Sheet3'!$A$1:$W$7</definedName>
    <definedName name="_xlnm.Print_Titles" localSheetId="2">'公支-经济分类'!$1:$5</definedName>
    <definedName name="_xlnm.Print_Titles" localSheetId="0">'一般公共预算收入'!$2:$6</definedName>
    <definedName name="_xlnm.Print_Titles" localSheetId="1">'一般公共预算支出'!$1:$6</definedName>
    <definedName name="_xlnm.Print_Titles" localSheetId="3">'政府性基金收支'!$2:$6</definedName>
    <definedName name="_xlnm.Print_Titles">#N/A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上划增加1个亿，返还大概增加400万元</t>
        </r>
      </text>
    </comment>
    <comment ref="H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实际提前下达数7756</t>
        </r>
      </text>
    </comment>
    <comment ref="H4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实际提前下达数6172</t>
        </r>
      </text>
    </comment>
    <comment ref="D47" authorId="0">
      <text>
        <r>
          <rPr>
            <b/>
            <sz val="9"/>
            <rFont val="宋体"/>
            <family val="0"/>
          </rPr>
          <t>包含135万元专项资金</t>
        </r>
      </text>
    </comment>
    <comment ref="D55" authorId="0">
      <text>
        <r>
          <rPr>
            <b/>
            <sz val="9"/>
            <rFont val="宋体"/>
            <family val="0"/>
          </rPr>
          <t>截至12月31日，上级专项补助收入为77944万元</t>
        </r>
      </text>
    </comment>
    <comment ref="D56" authorId="0">
      <text>
        <r>
          <rPr>
            <b/>
            <sz val="9"/>
            <rFont val="宋体"/>
            <family val="0"/>
          </rPr>
          <t>截至12月31日，市级补助补助收入为2643万元</t>
        </r>
      </text>
    </comment>
    <comment ref="K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土地出让600万元，湘桂铁路国有资产补偿1000万元，利息收入300万元</t>
        </r>
      </text>
    </comment>
    <comment ref="K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2014年按审计整改，一次性转入469万元。该象收入主要是疾控中心收入2014年650万元，其次是土地交易中心400万元。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4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9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2012年新增科目</t>
        </r>
      </text>
    </comment>
    <comment ref="A117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9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新增加科目</t>
        </r>
      </text>
    </comment>
    <comment ref="A12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<sst xmlns="http://schemas.openxmlformats.org/spreadsheetml/2006/main" count="1761" uniqueCount="1411">
  <si>
    <t>项          目</t>
  </si>
  <si>
    <t>2016年预算</t>
  </si>
  <si>
    <t>备注</t>
  </si>
  <si>
    <t>一、新型墙体材料专项基金收入</t>
  </si>
  <si>
    <t>二、文化事业建设费收入</t>
  </si>
  <si>
    <t>转列一般公共预算</t>
  </si>
  <si>
    <t>三、地方教育附加收入</t>
  </si>
  <si>
    <t>四、新菜地开发建设基金收入</t>
  </si>
  <si>
    <t>五、新增建设用地土地有偿使用费</t>
  </si>
  <si>
    <t>六、育林基金收入</t>
  </si>
  <si>
    <t>七、森林植被恢复费</t>
  </si>
  <si>
    <t>八、中央水利建设基金收入</t>
  </si>
  <si>
    <t>九、地方水利建设基金收入</t>
  </si>
  <si>
    <t>十、水土保持补偿费收入</t>
  </si>
  <si>
    <t>十一、污水处理费收入</t>
  </si>
  <si>
    <t>由一般公共预算转入</t>
  </si>
  <si>
    <t>十二、残疾人就业保障金收入</t>
  </si>
  <si>
    <t>十三、政府住房基金收入</t>
  </si>
  <si>
    <t>十四、城市公用事业附加收入</t>
  </si>
  <si>
    <t>十五、国有土地收益基金收入</t>
  </si>
  <si>
    <t>十六、农业土地开发资金收入</t>
  </si>
  <si>
    <t>十七、国有土地使用权出让收入</t>
  </si>
  <si>
    <t xml:space="preserve">   其中： 教育资金收入</t>
  </si>
  <si>
    <t xml:space="preserve">          农田水利建设资金收入</t>
  </si>
  <si>
    <t>十八、大中型水库移民后期扶持基金</t>
  </si>
  <si>
    <t>十九、彩票公益金收入</t>
  </si>
  <si>
    <t>二十、小型水库移民扶助基金收入</t>
  </si>
  <si>
    <t>二十一、国家重大水利工程建设基金</t>
  </si>
  <si>
    <t>二十二、其他政府性基金收入</t>
  </si>
  <si>
    <t>基金预算收入小计</t>
  </si>
  <si>
    <r>
      <t>其中：上级专款结余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万元，本级结余</t>
    </r>
    <r>
      <rPr>
        <sz val="10"/>
        <rFont val="Times New Roman"/>
        <family val="1"/>
      </rPr>
      <t>3859</t>
    </r>
    <r>
      <rPr>
        <sz val="10"/>
        <rFont val="宋体"/>
        <family val="0"/>
      </rPr>
      <t>万元。</t>
    </r>
  </si>
  <si>
    <t xml:space="preserve">      政府性基金补助收入</t>
  </si>
  <si>
    <r>
      <t>2016</t>
    </r>
    <r>
      <rPr>
        <sz val="10"/>
        <rFont val="宋体"/>
        <family val="0"/>
      </rPr>
      <t>年预算数为自治区提前下达专项资金</t>
    </r>
  </si>
  <si>
    <t xml:space="preserve">      上年结余收入</t>
  </si>
  <si>
    <t xml:space="preserve">      调入资金</t>
  </si>
  <si>
    <t>收入总计</t>
  </si>
  <si>
    <t>一、教育</t>
  </si>
  <si>
    <t>二、文化体育与传媒</t>
  </si>
  <si>
    <t xml:space="preserve">      政府性基金上解支出</t>
  </si>
  <si>
    <t xml:space="preserve">      调出资金</t>
  </si>
  <si>
    <t xml:space="preserve">      年终结余</t>
  </si>
  <si>
    <t xml:space="preserve">       其中：结转</t>
  </si>
  <si>
    <t xml:space="preserve">            转出列一般公共预算支出</t>
  </si>
  <si>
    <t xml:space="preserve">               其中：结转</t>
  </si>
  <si>
    <t>支出总计</t>
  </si>
  <si>
    <r>
      <t>完成预算</t>
    </r>
    <r>
      <rPr>
        <b/>
        <sz val="10"/>
        <rFont val="Times New Roman"/>
        <family val="1"/>
      </rPr>
      <t>%</t>
    </r>
  </si>
  <si>
    <t xml:space="preserve">    国家电影事业发展专项资金支出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</si>
  <si>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</si>
  <si>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</si>
  <si>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</si>
  <si>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</si>
  <si>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公共租赁住房维护和管理支出</t>
  </si>
  <si>
    <t xml:space="preserve">      保障性住房租金补贴</t>
  </si>
  <si>
    <t xml:space="preserve">      其他新增建设用地土地有偿使用费安排的支出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</si>
  <si>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</si>
  <si>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</si>
  <si>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</si>
  <si>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</si>
  <si>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</si>
  <si>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</si>
  <si>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残疾人就业保障金支出</t>
  </si>
  <si>
    <t>四、城乡社区事务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</si>
  <si>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</si>
  <si>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</si>
  <si>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</si>
  <si>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</si>
  <si>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其他政府住房基金支出</t>
  </si>
  <si>
    <t xml:space="preserve">    国有土地使用权出让金支出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</si>
  <si>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</si>
  <si>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</si>
  <si>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</si>
  <si>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</si>
  <si>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</si>
  <si>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</si>
  <si>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</si>
  <si>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</si>
  <si>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</si>
  <si>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国有土地收益基金安排支出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</si>
  <si>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</si>
  <si>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</si>
  <si>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</si>
  <si>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</si>
  <si>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新增建设用地土地有偿使用费支出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</si>
  <si>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</si>
  <si>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</si>
  <si>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</si>
  <si>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</si>
  <si>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</si>
  <si>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</si>
  <si>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</si>
  <si>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</si>
  <si>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</si>
  <si>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</si>
  <si>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城市公用事业附加安排支出</t>
  </si>
  <si>
    <t xml:space="preserve">      其他城市公用事业附加安排的支出</t>
  </si>
  <si>
    <t xml:space="preserve">    污水处理费及对应专项债务收入安排支出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</si>
  <si>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</si>
  <si>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</si>
  <si>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</si>
  <si>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五、农林水事务</t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</si>
  <si>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</si>
  <si>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</si>
  <si>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</si>
  <si>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</si>
  <si>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</si>
  <si>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</si>
  <si>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育林基金支出</t>
  </si>
  <si>
    <t xml:space="preserve">    森林植被恢复费</t>
  </si>
  <si>
    <t xml:space="preserve">    中央水利建设基金支出</t>
  </si>
  <si>
    <t xml:space="preserve">    地方水利建设基金支出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</si>
  <si>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</si>
  <si>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</si>
  <si>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</si>
  <si>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</si>
  <si>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国家重大水利工程建设基金支出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</si>
  <si>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</si>
  <si>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</si>
  <si>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</si>
  <si>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</si>
  <si>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</si>
  <si>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</si>
  <si>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</si>
  <si>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</si>
  <si>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>六、资源勘探电力信息等事务</t>
  </si>
  <si>
    <t xml:space="preserve">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</si>
  <si>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</si>
  <si>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</si>
  <si>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</si>
  <si>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</si>
  <si>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</si>
  <si>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>七、其他支出</t>
  </si>
  <si>
    <t xml:space="preserve">    彩票事务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</si>
  <si>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</si>
  <si>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</si>
  <si>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</si>
  <si>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</si>
  <si>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</si>
  <si>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</si>
  <si>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</si>
  <si>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</si>
  <si>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</si>
  <si>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</si>
  <si>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 xml:space="preserve">    转移性收入</t>
  </si>
  <si>
    <t>三、社会保障和就业</t>
  </si>
  <si>
    <t>基金预算支出小计</t>
  </si>
  <si>
    <t xml:space="preserve">    转移性支出</t>
  </si>
  <si>
    <t xml:space="preserve">    文化事业建设费安排的支出</t>
  </si>
  <si>
    <t xml:space="preserve">    地方教育附加支出</t>
  </si>
  <si>
    <t>转列一般公共预算</t>
  </si>
  <si>
    <t>柳江县2016年政府性基金收支预算表</t>
  </si>
  <si>
    <t>项     目</t>
  </si>
  <si>
    <t>年初
预算数</t>
  </si>
  <si>
    <t>一、收入</t>
  </si>
  <si>
    <t xml:space="preserve">  1、股利、股息收入</t>
  </si>
  <si>
    <t xml:space="preserve">       国有参股公司股利、股息收入</t>
  </si>
  <si>
    <t xml:space="preserve">  2、其他国有资本经营收入</t>
  </si>
  <si>
    <t xml:space="preserve">  3、上年结余收入</t>
  </si>
  <si>
    <t>二、支出</t>
  </si>
  <si>
    <t xml:space="preserve">  1、国有企业改革成本支出</t>
  </si>
  <si>
    <t xml:space="preserve">  2、其他国有资本经营预算支出</t>
  </si>
  <si>
    <t>三、年终结余</t>
  </si>
  <si>
    <t>项        目</t>
  </si>
  <si>
    <t>2015年执行数</t>
  </si>
  <si>
    <t>2016年预算数</t>
  </si>
  <si>
    <t>企业职工基本养老保险基金</t>
  </si>
  <si>
    <t>城乡居民社会养老保险基金</t>
  </si>
  <si>
    <t>新型农村合作医疗保险基金</t>
  </si>
  <si>
    <t>机关事业养老保险基金</t>
  </si>
  <si>
    <t>合计</t>
  </si>
  <si>
    <r>
      <t>比上年</t>
    </r>
    <r>
      <rPr>
        <b/>
        <sz val="10"/>
        <rFont val="Times New Roman"/>
        <family val="1"/>
      </rPr>
      <t>+</t>
    </r>
    <r>
      <rPr>
        <b/>
        <sz val="10"/>
        <rFont val="文鼎书宋二"/>
        <family val="3"/>
      </rPr>
      <t>、</t>
    </r>
    <r>
      <rPr>
        <b/>
        <sz val="10"/>
        <rFont val="Times New Roman"/>
        <family val="1"/>
      </rPr>
      <t>-</t>
    </r>
    <r>
      <rPr>
        <b/>
        <sz val="10"/>
        <rFont val="文鼎书宋二"/>
        <family val="3"/>
      </rPr>
      <t>（</t>
    </r>
    <r>
      <rPr>
        <b/>
        <sz val="10"/>
        <rFont val="Times New Roman"/>
        <family val="1"/>
      </rPr>
      <t>%</t>
    </r>
    <r>
      <rPr>
        <b/>
        <sz val="10"/>
        <rFont val="文鼎书宋二"/>
        <family val="3"/>
      </rPr>
      <t>）</t>
    </r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</si>
  <si>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</si>
  <si>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</si>
  <si>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</si>
  <si>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</si>
  <si>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</si>
  <si>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</si>
  <si>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</si>
  <si>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</si>
  <si>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</si>
  <si>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</si>
  <si>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四、年终滚存结余</t>
  </si>
  <si>
    <t>比上年增减</t>
  </si>
  <si>
    <t>2016年预算</t>
  </si>
  <si>
    <t>2016年一般公共预算支出预算表</t>
  </si>
  <si>
    <t>柳江县2016年国有资本经营收支预算表</t>
  </si>
  <si>
    <t>柳江县2016年社会保险基金收支预算表</t>
  </si>
  <si>
    <t>表一</t>
  </si>
  <si>
    <t>表三</t>
  </si>
  <si>
    <t>表四</t>
  </si>
  <si>
    <t>表五</t>
  </si>
  <si>
    <t>项          目</t>
  </si>
  <si>
    <t>年初
预算数</t>
  </si>
  <si>
    <t>比上年
完成数增减</t>
  </si>
  <si>
    <r>
      <t>比</t>
    </r>
    <r>
      <rPr>
        <b/>
        <sz val="10"/>
        <rFont val="Times New Roman"/>
        <family val="1"/>
      </rPr>
      <t>2015</t>
    </r>
    <r>
      <rPr>
        <b/>
        <sz val="10"/>
        <rFont val="宋体"/>
        <family val="0"/>
      </rPr>
      <t>年
年初预算增减</t>
    </r>
  </si>
  <si>
    <r>
      <t>完成
年初预算</t>
    </r>
    <r>
      <rPr>
        <b/>
        <sz val="10"/>
        <rFont val="Times New Roman"/>
        <family val="1"/>
      </rPr>
      <t>%</t>
    </r>
  </si>
  <si>
    <t>十五、商业服务业等支出</t>
  </si>
  <si>
    <t>十六、金融支出</t>
  </si>
  <si>
    <t>十九、住房保障支出</t>
  </si>
  <si>
    <t>二十一、预备费</t>
  </si>
  <si>
    <t>二十三、其他支出</t>
  </si>
  <si>
    <r>
      <t>2014</t>
    </r>
    <r>
      <rPr>
        <b/>
        <sz val="10"/>
        <rFont val="宋体"/>
        <family val="0"/>
      </rPr>
      <t>年完成数</t>
    </r>
  </si>
  <si>
    <r>
      <t>2015</t>
    </r>
    <r>
      <rPr>
        <b/>
        <sz val="10"/>
        <rFont val="宋体"/>
        <family val="0"/>
      </rPr>
      <t>年</t>
    </r>
  </si>
  <si>
    <r>
      <t>2016</t>
    </r>
    <r>
      <rPr>
        <b/>
        <sz val="10"/>
        <rFont val="宋体"/>
        <family val="0"/>
      </rPr>
      <t>年预算</t>
    </r>
  </si>
  <si>
    <t>比上年完成数增减</t>
  </si>
  <si>
    <t>预算数</t>
  </si>
  <si>
    <t>金额</t>
  </si>
  <si>
    <t>金额</t>
  </si>
  <si>
    <r>
      <t xml:space="preserve">    </t>
    </r>
    <r>
      <rPr>
        <sz val="10"/>
        <rFont val="宋体"/>
        <family val="0"/>
      </rPr>
      <t>人大事务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</si>
  <si>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</si>
  <si>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一般行政管理事务</t>
    </r>
  </si>
  <si>
    <r>
      <t xml:space="preserve">      </t>
    </r>
    <r>
      <rPr>
        <sz val="10"/>
        <rFont val="宋体"/>
        <family val="0"/>
      </rPr>
      <t>机关服务</t>
    </r>
  </si>
  <si>
    <r>
      <t xml:space="preserve">      </t>
    </r>
    <r>
      <rPr>
        <sz val="10"/>
        <rFont val="宋体"/>
        <family val="0"/>
      </rPr>
      <t>人大会议</t>
    </r>
  </si>
  <si>
    <r>
      <t xml:space="preserve">      </t>
    </r>
    <r>
      <rPr>
        <sz val="10"/>
        <rFont val="宋体"/>
        <family val="0"/>
      </rPr>
      <t>人大立法</t>
    </r>
  </si>
  <si>
    <r>
      <t xml:space="preserve">      </t>
    </r>
    <r>
      <rPr>
        <sz val="10"/>
        <rFont val="宋体"/>
        <family val="0"/>
      </rPr>
      <t>人大监督</t>
    </r>
  </si>
  <si>
    <r>
      <t xml:space="preserve">      </t>
    </r>
    <r>
      <rPr>
        <sz val="10"/>
        <rFont val="宋体"/>
        <family val="0"/>
      </rPr>
      <t>人大代表履职能力提升</t>
    </r>
  </si>
  <si>
    <r>
      <t xml:space="preserve">      </t>
    </r>
    <r>
      <rPr>
        <sz val="10"/>
        <rFont val="宋体"/>
        <family val="0"/>
      </rPr>
      <t>代表工作</t>
    </r>
  </si>
  <si>
    <r>
      <t xml:space="preserve">      </t>
    </r>
    <r>
      <rPr>
        <sz val="10"/>
        <rFont val="宋体"/>
        <family val="0"/>
      </rPr>
      <t>人大信访工作</t>
    </r>
  </si>
  <si>
    <r>
      <t xml:space="preserve">      </t>
    </r>
    <r>
      <rPr>
        <sz val="10"/>
        <rFont val="宋体"/>
        <family val="0"/>
      </rPr>
      <t>事业运行</t>
    </r>
  </si>
  <si>
    <r>
      <t xml:space="preserve">      </t>
    </r>
    <r>
      <rPr>
        <sz val="10"/>
        <rFont val="宋体"/>
        <family val="0"/>
      </rPr>
      <t>其他人大事务支出</t>
    </r>
  </si>
  <si>
    <r>
      <t xml:space="preserve">    </t>
    </r>
    <r>
      <rPr>
        <sz val="10"/>
        <rFont val="宋体"/>
        <family val="0"/>
      </rPr>
      <t>政协事务</t>
    </r>
  </si>
  <si>
    <r>
      <t xml:space="preserve">      </t>
    </r>
    <r>
      <rPr>
        <sz val="10"/>
        <rFont val="宋体"/>
        <family val="0"/>
      </rPr>
      <t>政协会议</t>
    </r>
  </si>
  <si>
    <r>
      <t xml:space="preserve">      </t>
    </r>
    <r>
      <rPr>
        <sz val="10"/>
        <rFont val="宋体"/>
        <family val="0"/>
      </rPr>
      <t>委员视察</t>
    </r>
  </si>
  <si>
    <r>
      <t xml:space="preserve">      </t>
    </r>
    <r>
      <rPr>
        <sz val="10"/>
        <rFont val="宋体"/>
        <family val="0"/>
      </rPr>
      <t>参政议政</t>
    </r>
  </si>
  <si>
    <r>
      <t xml:space="preserve">      </t>
    </r>
    <r>
      <rPr>
        <sz val="10"/>
        <rFont val="宋体"/>
        <family val="0"/>
      </rPr>
      <t>其他政协事务支出</t>
    </r>
  </si>
  <si>
    <r>
      <t xml:space="preserve">    </t>
    </r>
    <r>
      <rPr>
        <sz val="10"/>
        <rFont val="宋体"/>
        <family val="0"/>
      </rPr>
      <t>政府办公厅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室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及相关机构事务</t>
    </r>
  </si>
  <si>
    <r>
      <t xml:space="preserve">      </t>
    </r>
    <r>
      <rPr>
        <sz val="10"/>
        <rFont val="宋体"/>
        <family val="0"/>
      </rPr>
      <t>专项服务</t>
    </r>
  </si>
  <si>
    <r>
      <t xml:space="preserve">      </t>
    </r>
    <r>
      <rPr>
        <sz val="10"/>
        <rFont val="宋体"/>
        <family val="0"/>
      </rPr>
      <t>专项业务活动</t>
    </r>
  </si>
  <si>
    <r>
      <t xml:space="preserve">      </t>
    </r>
    <r>
      <rPr>
        <sz val="10"/>
        <rFont val="宋体"/>
        <family val="0"/>
      </rPr>
      <t>政务公开审批</t>
    </r>
  </si>
  <si>
    <r>
      <t xml:space="preserve">      </t>
    </r>
    <r>
      <rPr>
        <sz val="10"/>
        <rFont val="宋体"/>
        <family val="0"/>
      </rPr>
      <t>法制建设</t>
    </r>
  </si>
  <si>
    <r>
      <t xml:space="preserve">      </t>
    </r>
    <r>
      <rPr>
        <sz val="10"/>
        <rFont val="宋体"/>
        <family val="0"/>
      </rPr>
      <t>信访事务</t>
    </r>
  </si>
  <si>
    <r>
      <t xml:space="preserve">      </t>
    </r>
    <r>
      <rPr>
        <sz val="10"/>
        <rFont val="宋体"/>
        <family val="0"/>
      </rPr>
      <t>参事事务</t>
    </r>
  </si>
  <si>
    <r>
      <t xml:space="preserve">      </t>
    </r>
    <r>
      <rPr>
        <sz val="10"/>
        <rFont val="宋体"/>
        <family val="0"/>
      </rPr>
      <t>其他政府办公厅（室）及相关机构事务支出</t>
    </r>
  </si>
  <si>
    <r>
      <t xml:space="preserve">    </t>
    </r>
    <r>
      <rPr>
        <sz val="10"/>
        <rFont val="宋体"/>
        <family val="0"/>
      </rPr>
      <t>发展与改革事务</t>
    </r>
  </si>
  <si>
    <r>
      <t xml:space="preserve">      </t>
    </r>
    <r>
      <rPr>
        <sz val="10"/>
        <rFont val="宋体"/>
        <family val="0"/>
      </rPr>
      <t>战略规划与实施</t>
    </r>
  </si>
  <si>
    <r>
      <t xml:space="preserve">      </t>
    </r>
    <r>
      <rPr>
        <sz val="10"/>
        <rFont val="宋体"/>
        <family val="0"/>
      </rPr>
      <t>日常经济运行调节</t>
    </r>
  </si>
  <si>
    <r>
      <t xml:space="preserve">      </t>
    </r>
    <r>
      <rPr>
        <sz val="10"/>
        <rFont val="宋体"/>
        <family val="0"/>
      </rPr>
      <t>社会事业发展规划</t>
    </r>
  </si>
  <si>
    <r>
      <t xml:space="preserve">      </t>
    </r>
    <r>
      <rPr>
        <sz val="10"/>
        <rFont val="宋体"/>
        <family val="0"/>
      </rPr>
      <t>经济体制改革研究</t>
    </r>
  </si>
  <si>
    <r>
      <t xml:space="preserve">      </t>
    </r>
    <r>
      <rPr>
        <sz val="10"/>
        <rFont val="宋体"/>
        <family val="0"/>
      </rPr>
      <t>物价管理</t>
    </r>
  </si>
  <si>
    <r>
      <t xml:space="preserve">      </t>
    </r>
    <r>
      <rPr>
        <sz val="10"/>
        <rFont val="宋体"/>
        <family val="0"/>
      </rPr>
      <t>应对气象变化管理事务</t>
    </r>
  </si>
  <si>
    <r>
      <t xml:space="preserve">      </t>
    </r>
    <r>
      <rPr>
        <sz val="10"/>
        <rFont val="宋体"/>
        <family val="0"/>
      </rPr>
      <t>其他发展与改革事务支出</t>
    </r>
  </si>
  <si>
    <r>
      <t xml:space="preserve">    </t>
    </r>
    <r>
      <rPr>
        <sz val="10"/>
        <rFont val="宋体"/>
        <family val="0"/>
      </rPr>
      <t>统计信息事务</t>
    </r>
  </si>
  <si>
    <r>
      <t xml:space="preserve">      </t>
    </r>
    <r>
      <rPr>
        <sz val="10"/>
        <rFont val="宋体"/>
        <family val="0"/>
      </rPr>
      <t>信息事务</t>
    </r>
  </si>
  <si>
    <r>
      <t xml:space="preserve">      </t>
    </r>
    <r>
      <rPr>
        <sz val="10"/>
        <rFont val="宋体"/>
        <family val="0"/>
      </rPr>
      <t>专项统计业务</t>
    </r>
  </si>
  <si>
    <r>
      <t xml:space="preserve">      </t>
    </r>
    <r>
      <rPr>
        <sz val="10"/>
        <rFont val="宋体"/>
        <family val="0"/>
      </rPr>
      <t>统计管理</t>
    </r>
  </si>
  <si>
    <r>
      <t xml:space="preserve">      </t>
    </r>
    <r>
      <rPr>
        <sz val="10"/>
        <rFont val="宋体"/>
        <family val="0"/>
      </rPr>
      <t>专项普查活动</t>
    </r>
  </si>
  <si>
    <r>
      <t xml:space="preserve">      </t>
    </r>
    <r>
      <rPr>
        <sz val="10"/>
        <rFont val="宋体"/>
        <family val="0"/>
      </rPr>
      <t>统计抽样调查</t>
    </r>
  </si>
  <si>
    <r>
      <t xml:space="preserve">      </t>
    </r>
    <r>
      <rPr>
        <sz val="10"/>
        <rFont val="宋体"/>
        <family val="0"/>
      </rPr>
      <t>其他统计信息事务支出</t>
    </r>
  </si>
  <si>
    <r>
      <t xml:space="preserve">    </t>
    </r>
    <r>
      <rPr>
        <sz val="10"/>
        <rFont val="宋体"/>
        <family val="0"/>
      </rPr>
      <t>财政事务</t>
    </r>
  </si>
  <si>
    <r>
      <t xml:space="preserve">      </t>
    </r>
    <r>
      <rPr>
        <sz val="10"/>
        <rFont val="宋体"/>
        <family val="0"/>
      </rPr>
      <t>预算改革业务</t>
    </r>
  </si>
  <si>
    <r>
      <t xml:space="preserve">      </t>
    </r>
    <r>
      <rPr>
        <sz val="10"/>
        <rFont val="宋体"/>
        <family val="0"/>
      </rPr>
      <t>财政国库业务</t>
    </r>
  </si>
  <si>
    <r>
      <t xml:space="preserve">      </t>
    </r>
    <r>
      <rPr>
        <sz val="10"/>
        <rFont val="宋体"/>
        <family val="0"/>
      </rPr>
      <t>财政监察</t>
    </r>
  </si>
  <si>
    <r>
      <t xml:space="preserve">      </t>
    </r>
    <r>
      <rPr>
        <sz val="10"/>
        <rFont val="宋体"/>
        <family val="0"/>
      </rPr>
      <t>信息化建设</t>
    </r>
  </si>
  <si>
    <r>
      <t xml:space="preserve">      </t>
    </r>
    <r>
      <rPr>
        <sz val="10"/>
        <rFont val="宋体"/>
        <family val="0"/>
      </rPr>
      <t>财政委托业务支出</t>
    </r>
  </si>
  <si>
    <r>
      <t xml:space="preserve">      </t>
    </r>
    <r>
      <rPr>
        <sz val="10"/>
        <rFont val="宋体"/>
        <family val="0"/>
      </rPr>
      <t>其他财政事务支出</t>
    </r>
  </si>
  <si>
    <r>
      <t xml:space="preserve">    </t>
    </r>
    <r>
      <rPr>
        <sz val="10"/>
        <rFont val="宋体"/>
        <family val="0"/>
      </rPr>
      <t>税收事务</t>
    </r>
  </si>
  <si>
    <r>
      <t xml:space="preserve">      </t>
    </r>
    <r>
      <rPr>
        <sz val="10"/>
        <rFont val="宋体"/>
        <family val="0"/>
      </rPr>
      <t>税务办案</t>
    </r>
  </si>
  <si>
    <r>
      <t xml:space="preserve">      </t>
    </r>
    <r>
      <rPr>
        <sz val="10"/>
        <rFont val="宋体"/>
        <family val="0"/>
      </rPr>
      <t>税务登记证及发票管理</t>
    </r>
  </si>
  <si>
    <r>
      <t xml:space="preserve">      </t>
    </r>
    <r>
      <rPr>
        <sz val="10"/>
        <rFont val="宋体"/>
        <family val="0"/>
      </rPr>
      <t>代扣代收代征税款手续费</t>
    </r>
  </si>
  <si>
    <r>
      <t xml:space="preserve">      </t>
    </r>
    <r>
      <rPr>
        <sz val="10"/>
        <rFont val="宋体"/>
        <family val="0"/>
      </rPr>
      <t>税务宣传</t>
    </r>
  </si>
  <si>
    <r>
      <t xml:space="preserve">      </t>
    </r>
    <r>
      <rPr>
        <sz val="10"/>
        <rFont val="宋体"/>
        <family val="0"/>
      </rPr>
      <t>协税护税</t>
    </r>
  </si>
  <si>
    <r>
      <t xml:space="preserve">      </t>
    </r>
    <r>
      <rPr>
        <sz val="10"/>
        <rFont val="宋体"/>
        <family val="0"/>
      </rPr>
      <t>其他税收事务支出</t>
    </r>
  </si>
  <si>
    <r>
      <t xml:space="preserve">    </t>
    </r>
    <r>
      <rPr>
        <sz val="10"/>
        <rFont val="宋体"/>
        <family val="0"/>
      </rPr>
      <t>审计事务</t>
    </r>
  </si>
  <si>
    <r>
      <t xml:space="preserve">      </t>
    </r>
    <r>
      <rPr>
        <sz val="10"/>
        <rFont val="宋体"/>
        <family val="0"/>
      </rPr>
      <t>审计业务</t>
    </r>
  </si>
  <si>
    <r>
      <t xml:space="preserve">      </t>
    </r>
    <r>
      <rPr>
        <sz val="10"/>
        <rFont val="宋体"/>
        <family val="0"/>
      </rPr>
      <t>审计管理</t>
    </r>
  </si>
  <si>
    <r>
      <t xml:space="preserve">      </t>
    </r>
    <r>
      <rPr>
        <sz val="10"/>
        <rFont val="宋体"/>
        <family val="0"/>
      </rPr>
      <t>其他审计事务支出</t>
    </r>
  </si>
  <si>
    <r>
      <t xml:space="preserve">    </t>
    </r>
    <r>
      <rPr>
        <sz val="10"/>
        <rFont val="宋体"/>
        <family val="0"/>
      </rPr>
      <t>海关事务</t>
    </r>
  </si>
  <si>
    <r>
      <t xml:space="preserve">      </t>
    </r>
    <r>
      <rPr>
        <sz val="10"/>
        <rFont val="宋体"/>
        <family val="0"/>
      </rPr>
      <t>收费业务</t>
    </r>
  </si>
  <si>
    <r>
      <t xml:space="preserve">      </t>
    </r>
    <r>
      <rPr>
        <sz val="10"/>
        <rFont val="宋体"/>
        <family val="0"/>
      </rPr>
      <t>缉私办案</t>
    </r>
  </si>
  <si>
    <r>
      <t xml:space="preserve">      </t>
    </r>
    <r>
      <rPr>
        <sz val="10"/>
        <rFont val="宋体"/>
        <family val="0"/>
      </rPr>
      <t>口岸电子执法系统建设与维护</t>
    </r>
  </si>
  <si>
    <r>
      <t xml:space="preserve">      </t>
    </r>
    <r>
      <rPr>
        <sz val="10"/>
        <rFont val="宋体"/>
        <family val="0"/>
      </rPr>
      <t>其他海关事务支出</t>
    </r>
  </si>
  <si>
    <r>
      <t xml:space="preserve">    </t>
    </r>
    <r>
      <rPr>
        <sz val="10"/>
        <rFont val="宋体"/>
        <family val="0"/>
      </rPr>
      <t>人力资源事务</t>
    </r>
  </si>
  <si>
    <r>
      <t xml:space="preserve">      </t>
    </r>
    <r>
      <rPr>
        <sz val="10"/>
        <rFont val="宋体"/>
        <family val="0"/>
      </rPr>
      <t>政府特殊津贴</t>
    </r>
  </si>
  <si>
    <r>
      <t xml:space="preserve">      </t>
    </r>
    <r>
      <rPr>
        <sz val="10"/>
        <rFont val="宋体"/>
        <family val="0"/>
      </rPr>
      <t>资助留学回国人员</t>
    </r>
  </si>
  <si>
    <r>
      <t xml:space="preserve">      </t>
    </r>
    <r>
      <rPr>
        <sz val="10"/>
        <rFont val="宋体"/>
        <family val="0"/>
      </rPr>
      <t>军队转业干部安置</t>
    </r>
  </si>
  <si>
    <r>
      <t xml:space="preserve">      </t>
    </r>
    <r>
      <rPr>
        <sz val="10"/>
        <rFont val="宋体"/>
        <family val="0"/>
      </rPr>
      <t>博士后日常经费</t>
    </r>
  </si>
  <si>
    <r>
      <t xml:space="preserve">      </t>
    </r>
    <r>
      <rPr>
        <sz val="10"/>
        <rFont val="宋体"/>
        <family val="0"/>
      </rPr>
      <t>引进人才费用</t>
    </r>
  </si>
  <si>
    <r>
      <t xml:space="preserve">      </t>
    </r>
    <r>
      <rPr>
        <sz val="10"/>
        <rFont val="宋体"/>
        <family val="0"/>
      </rPr>
      <t>公务员考核</t>
    </r>
  </si>
  <si>
    <r>
      <t xml:space="preserve">      </t>
    </r>
    <r>
      <rPr>
        <sz val="10"/>
        <rFont val="宋体"/>
        <family val="0"/>
      </rPr>
      <t>公务员履职能力提升</t>
    </r>
  </si>
  <si>
    <r>
      <t xml:space="preserve">      </t>
    </r>
    <r>
      <rPr>
        <sz val="10"/>
        <rFont val="宋体"/>
        <family val="0"/>
      </rPr>
      <t>公务员招考</t>
    </r>
  </si>
  <si>
    <r>
      <t xml:space="preserve">      </t>
    </r>
    <r>
      <rPr>
        <sz val="10"/>
        <rFont val="宋体"/>
        <family val="0"/>
      </rPr>
      <t>公务员综合管理</t>
    </r>
  </si>
  <si>
    <r>
      <t xml:space="preserve">      </t>
    </r>
    <r>
      <rPr>
        <sz val="10"/>
        <rFont val="宋体"/>
        <family val="0"/>
      </rPr>
      <t>其他人力资源事务支出</t>
    </r>
  </si>
  <si>
    <r>
      <t xml:space="preserve">    </t>
    </r>
    <r>
      <rPr>
        <sz val="10"/>
        <rFont val="宋体"/>
        <family val="0"/>
      </rPr>
      <t>纪检监察事务</t>
    </r>
  </si>
  <si>
    <r>
      <t xml:space="preserve">      </t>
    </r>
    <r>
      <rPr>
        <sz val="10"/>
        <rFont val="宋体"/>
        <family val="0"/>
      </rPr>
      <t>大案要案查处</t>
    </r>
  </si>
  <si>
    <r>
      <t xml:space="preserve">      </t>
    </r>
    <r>
      <rPr>
        <sz val="10"/>
        <rFont val="宋体"/>
        <family val="0"/>
      </rPr>
      <t>派驻派出机构</t>
    </r>
  </si>
  <si>
    <r>
      <t xml:space="preserve">      </t>
    </r>
    <r>
      <rPr>
        <sz val="10"/>
        <rFont val="宋体"/>
        <family val="0"/>
      </rPr>
      <t>中央巡视</t>
    </r>
  </si>
  <si>
    <r>
      <t xml:space="preserve">      </t>
    </r>
    <r>
      <rPr>
        <sz val="10"/>
        <rFont val="宋体"/>
        <family val="0"/>
      </rPr>
      <t>其他纪检监察事务支出</t>
    </r>
  </si>
  <si>
    <r>
      <t xml:space="preserve">    </t>
    </r>
    <r>
      <rPr>
        <sz val="10"/>
        <rFont val="宋体"/>
        <family val="0"/>
      </rPr>
      <t>商贸事务</t>
    </r>
  </si>
  <si>
    <r>
      <t xml:space="preserve">      </t>
    </r>
    <r>
      <rPr>
        <sz val="10"/>
        <rFont val="宋体"/>
        <family val="0"/>
      </rPr>
      <t>对外贸易管理</t>
    </r>
  </si>
  <si>
    <r>
      <t xml:space="preserve">      </t>
    </r>
    <r>
      <rPr>
        <sz val="10"/>
        <rFont val="宋体"/>
        <family val="0"/>
      </rPr>
      <t>国际经济合作</t>
    </r>
  </si>
  <si>
    <r>
      <t xml:space="preserve">      </t>
    </r>
    <r>
      <rPr>
        <sz val="10"/>
        <rFont val="宋体"/>
        <family val="0"/>
      </rPr>
      <t>外资管理</t>
    </r>
  </si>
  <si>
    <r>
      <t xml:space="preserve">      </t>
    </r>
    <r>
      <rPr>
        <sz val="10"/>
        <rFont val="宋体"/>
        <family val="0"/>
      </rPr>
      <t>国内贸易管理</t>
    </r>
  </si>
  <si>
    <r>
      <t xml:space="preserve">      </t>
    </r>
    <r>
      <rPr>
        <sz val="10"/>
        <rFont val="宋体"/>
        <family val="0"/>
      </rPr>
      <t>招商引资</t>
    </r>
  </si>
  <si>
    <r>
      <t xml:space="preserve">      </t>
    </r>
    <r>
      <rPr>
        <sz val="10"/>
        <rFont val="宋体"/>
        <family val="0"/>
      </rPr>
      <t>其他商贸事务支出</t>
    </r>
  </si>
  <si>
    <r>
      <t xml:space="preserve">    </t>
    </r>
    <r>
      <rPr>
        <sz val="10"/>
        <rFont val="宋体"/>
        <family val="0"/>
      </rPr>
      <t>知识产权事务</t>
    </r>
  </si>
  <si>
    <r>
      <t xml:space="preserve">      </t>
    </r>
    <r>
      <rPr>
        <sz val="10"/>
        <rFont val="宋体"/>
        <family val="0"/>
      </rPr>
      <t>专利审批</t>
    </r>
  </si>
  <si>
    <r>
      <t xml:space="preserve">      </t>
    </r>
    <r>
      <rPr>
        <sz val="10"/>
        <rFont val="宋体"/>
        <family val="0"/>
      </rPr>
      <t>国家知识产权战略</t>
    </r>
  </si>
  <si>
    <r>
      <t xml:space="preserve">      </t>
    </r>
    <r>
      <rPr>
        <sz val="10"/>
        <rFont val="宋体"/>
        <family val="0"/>
      </rPr>
      <t>专利试点和产业化推进</t>
    </r>
  </si>
  <si>
    <r>
      <t xml:space="preserve">      </t>
    </r>
    <r>
      <rPr>
        <sz val="10"/>
        <rFont val="宋体"/>
        <family val="0"/>
      </rPr>
      <t>专利执法</t>
    </r>
  </si>
  <si>
    <r>
      <t xml:space="preserve">      </t>
    </r>
    <r>
      <rPr>
        <sz val="10"/>
        <rFont val="宋体"/>
        <family val="0"/>
      </rPr>
      <t>国际组织专项活动</t>
    </r>
  </si>
  <si>
    <r>
      <t xml:space="preserve">      </t>
    </r>
    <r>
      <rPr>
        <sz val="10"/>
        <rFont val="宋体"/>
        <family val="0"/>
      </rPr>
      <t>知识产权宏观管理</t>
    </r>
  </si>
  <si>
    <r>
      <t xml:space="preserve">      </t>
    </r>
    <r>
      <rPr>
        <sz val="10"/>
        <rFont val="宋体"/>
        <family val="0"/>
      </rPr>
      <t>其他知识产权事务支出</t>
    </r>
  </si>
  <si>
    <r>
      <t xml:space="preserve">    </t>
    </r>
    <r>
      <rPr>
        <sz val="10"/>
        <rFont val="宋体"/>
        <family val="0"/>
      </rPr>
      <t>工商行政管理事务</t>
    </r>
  </si>
  <si>
    <r>
      <t xml:space="preserve">      </t>
    </r>
    <r>
      <rPr>
        <sz val="10"/>
        <rFont val="宋体"/>
        <family val="0"/>
      </rPr>
      <t>工商行政管理专项</t>
    </r>
  </si>
  <si>
    <r>
      <t xml:space="preserve">      </t>
    </r>
    <r>
      <rPr>
        <sz val="10"/>
        <rFont val="宋体"/>
        <family val="0"/>
      </rPr>
      <t>执法办案专项</t>
    </r>
  </si>
  <si>
    <r>
      <t xml:space="preserve">      </t>
    </r>
    <r>
      <rPr>
        <sz val="10"/>
        <rFont val="宋体"/>
        <family val="0"/>
      </rPr>
      <t>消费者权益保护</t>
    </r>
  </si>
  <si>
    <r>
      <t xml:space="preserve">      </t>
    </r>
    <r>
      <rPr>
        <sz val="10"/>
        <rFont val="宋体"/>
        <family val="0"/>
      </rPr>
      <t>其他工商行政管理事务支出</t>
    </r>
  </si>
  <si>
    <r>
      <t xml:space="preserve">    </t>
    </r>
    <r>
      <rPr>
        <sz val="10"/>
        <rFont val="宋体"/>
        <family val="0"/>
      </rPr>
      <t>质量技术监督与检验检疫事务</t>
    </r>
  </si>
  <si>
    <r>
      <t xml:space="preserve">      </t>
    </r>
    <r>
      <rPr>
        <sz val="10"/>
        <rFont val="宋体"/>
        <family val="0"/>
      </rPr>
      <t>出入境检验检疫行政执法和业务管理</t>
    </r>
  </si>
  <si>
    <r>
      <t xml:space="preserve">      </t>
    </r>
    <r>
      <rPr>
        <sz val="10"/>
        <rFont val="宋体"/>
        <family val="0"/>
      </rPr>
      <t>出入境检验检疫技术支持</t>
    </r>
  </si>
  <si>
    <r>
      <t xml:space="preserve">      </t>
    </r>
    <r>
      <rPr>
        <sz val="10"/>
        <rFont val="宋体"/>
        <family val="0"/>
      </rPr>
      <t>质量技术监督行政执法及业务管理</t>
    </r>
  </si>
  <si>
    <r>
      <t xml:space="preserve">      </t>
    </r>
    <r>
      <rPr>
        <sz val="10"/>
        <rFont val="宋体"/>
        <family val="0"/>
      </rPr>
      <t>质量技术监督技术支持</t>
    </r>
  </si>
  <si>
    <r>
      <t xml:space="preserve">      </t>
    </r>
    <r>
      <rPr>
        <sz val="10"/>
        <rFont val="宋体"/>
        <family val="0"/>
      </rPr>
      <t>认证认可监督管理</t>
    </r>
  </si>
  <si>
    <r>
      <t xml:space="preserve">      </t>
    </r>
    <r>
      <rPr>
        <sz val="10"/>
        <rFont val="宋体"/>
        <family val="0"/>
      </rPr>
      <t>标准化管理</t>
    </r>
  </si>
  <si>
    <r>
      <t xml:space="preserve">      </t>
    </r>
    <r>
      <rPr>
        <sz val="10"/>
        <rFont val="宋体"/>
        <family val="0"/>
      </rPr>
      <t>其他质量技术监督与检验检疫事务支出</t>
    </r>
  </si>
  <si>
    <r>
      <t xml:space="preserve">    </t>
    </r>
    <r>
      <rPr>
        <sz val="10"/>
        <rFont val="宋体"/>
        <family val="0"/>
      </rPr>
      <t>民族事务</t>
    </r>
  </si>
  <si>
    <r>
      <t xml:space="preserve">      </t>
    </r>
    <r>
      <rPr>
        <sz val="10"/>
        <rFont val="宋体"/>
        <family val="0"/>
      </rPr>
      <t>民族工作专项</t>
    </r>
  </si>
  <si>
    <r>
      <t xml:space="preserve">      </t>
    </r>
    <r>
      <rPr>
        <sz val="10"/>
        <rFont val="宋体"/>
        <family val="0"/>
      </rPr>
      <t>其他民族事务支出</t>
    </r>
  </si>
  <si>
    <r>
      <t xml:space="preserve">    </t>
    </r>
    <r>
      <rPr>
        <sz val="10"/>
        <rFont val="宋体"/>
        <family val="0"/>
      </rPr>
      <t>宗教事务</t>
    </r>
  </si>
  <si>
    <r>
      <t xml:space="preserve">      </t>
    </r>
    <r>
      <rPr>
        <sz val="10"/>
        <rFont val="宋体"/>
        <family val="0"/>
      </rPr>
      <t>宗教工作专项</t>
    </r>
  </si>
  <si>
    <r>
      <t xml:space="preserve">      </t>
    </r>
    <r>
      <rPr>
        <sz val="10"/>
        <rFont val="宋体"/>
        <family val="0"/>
      </rPr>
      <t>其他宗教事务支出</t>
    </r>
  </si>
  <si>
    <r>
      <t xml:space="preserve">    </t>
    </r>
    <r>
      <rPr>
        <sz val="10"/>
        <rFont val="宋体"/>
        <family val="0"/>
      </rPr>
      <t>港澳台侨事务</t>
    </r>
  </si>
  <si>
    <r>
      <t xml:space="preserve">      </t>
    </r>
    <r>
      <rPr>
        <sz val="10"/>
        <rFont val="宋体"/>
        <family val="0"/>
      </rPr>
      <t>港澳事务</t>
    </r>
  </si>
  <si>
    <r>
      <t xml:space="preserve">      </t>
    </r>
    <r>
      <rPr>
        <sz val="10"/>
        <rFont val="宋体"/>
        <family val="0"/>
      </rPr>
      <t>台湾事务</t>
    </r>
  </si>
  <si>
    <r>
      <t xml:space="preserve">      </t>
    </r>
    <r>
      <rPr>
        <sz val="10"/>
        <rFont val="宋体"/>
        <family val="0"/>
      </rPr>
      <t>华侨事务</t>
    </r>
  </si>
  <si>
    <r>
      <t xml:space="preserve">      </t>
    </r>
    <r>
      <rPr>
        <sz val="10"/>
        <rFont val="宋体"/>
        <family val="0"/>
      </rPr>
      <t>其他港澳台侨事务支出</t>
    </r>
  </si>
  <si>
    <r>
      <t xml:space="preserve">    </t>
    </r>
    <r>
      <rPr>
        <sz val="10"/>
        <rFont val="宋体"/>
        <family val="0"/>
      </rPr>
      <t>档案事务</t>
    </r>
  </si>
  <si>
    <r>
      <t xml:space="preserve">      </t>
    </r>
    <r>
      <rPr>
        <sz val="10"/>
        <rFont val="宋体"/>
        <family val="0"/>
      </rPr>
      <t>档案馆</t>
    </r>
  </si>
  <si>
    <r>
      <t xml:space="preserve">      </t>
    </r>
    <r>
      <rPr>
        <sz val="10"/>
        <rFont val="宋体"/>
        <family val="0"/>
      </rPr>
      <t>其他档案事务支出</t>
    </r>
  </si>
  <si>
    <r>
      <t xml:space="preserve">    </t>
    </r>
    <r>
      <rPr>
        <sz val="10"/>
        <rFont val="宋体"/>
        <family val="0"/>
      </rPr>
      <t>民主党派及工商联事务</t>
    </r>
  </si>
  <si>
    <r>
      <t xml:space="preserve">      </t>
    </r>
    <r>
      <rPr>
        <sz val="10"/>
        <rFont val="宋体"/>
        <family val="0"/>
      </rPr>
      <t>其他民主党派及工商联事务支出</t>
    </r>
  </si>
  <si>
    <r>
      <t xml:space="preserve">    </t>
    </r>
    <r>
      <rPr>
        <sz val="10"/>
        <rFont val="宋体"/>
        <family val="0"/>
      </rPr>
      <t>群众团体事务</t>
    </r>
  </si>
  <si>
    <r>
      <t xml:space="preserve">      </t>
    </r>
    <r>
      <rPr>
        <sz val="10"/>
        <rFont val="宋体"/>
        <family val="0"/>
      </rPr>
      <t>厂务公开</t>
    </r>
  </si>
  <si>
    <r>
      <t xml:space="preserve">      </t>
    </r>
    <r>
      <rPr>
        <sz val="10"/>
        <rFont val="宋体"/>
        <family val="0"/>
      </rPr>
      <t>工会疗养休养</t>
    </r>
  </si>
  <si>
    <r>
      <t xml:space="preserve">      </t>
    </r>
    <r>
      <rPr>
        <sz val="10"/>
        <rFont val="宋体"/>
        <family val="0"/>
      </rPr>
      <t>其他群众团体事务支出</t>
    </r>
  </si>
  <si>
    <r>
      <t xml:space="preserve">    </t>
    </r>
    <r>
      <rPr>
        <sz val="10"/>
        <rFont val="宋体"/>
        <family val="0"/>
      </rPr>
      <t>党委办公厅（室）及相关机构事务</t>
    </r>
  </si>
  <si>
    <r>
      <t xml:space="preserve">      </t>
    </r>
    <r>
      <rPr>
        <sz val="10"/>
        <rFont val="宋体"/>
        <family val="0"/>
      </rPr>
      <t>专项业务</t>
    </r>
  </si>
  <si>
    <r>
      <t xml:space="preserve">      </t>
    </r>
    <r>
      <rPr>
        <sz val="10"/>
        <rFont val="宋体"/>
        <family val="0"/>
      </rPr>
      <t>其他党委办公厅（室）及相关机构事务支出</t>
    </r>
  </si>
  <si>
    <r>
      <t xml:space="preserve">    </t>
    </r>
    <r>
      <rPr>
        <sz val="10"/>
        <rFont val="宋体"/>
        <family val="0"/>
      </rPr>
      <t>组织事务</t>
    </r>
  </si>
  <si>
    <r>
      <t xml:space="preserve">      </t>
    </r>
    <r>
      <rPr>
        <sz val="10"/>
        <rFont val="宋体"/>
        <family val="0"/>
      </rPr>
      <t>其他组织事务支出</t>
    </r>
  </si>
  <si>
    <r>
      <t xml:space="preserve">    </t>
    </r>
    <r>
      <rPr>
        <sz val="10"/>
        <rFont val="宋体"/>
        <family val="0"/>
      </rPr>
      <t>宣传事务</t>
    </r>
  </si>
  <si>
    <r>
      <t xml:space="preserve">      </t>
    </r>
    <r>
      <rPr>
        <sz val="10"/>
        <rFont val="宋体"/>
        <family val="0"/>
      </rPr>
      <t>其他宣传事务支出</t>
    </r>
  </si>
  <si>
    <r>
      <t xml:space="preserve">    </t>
    </r>
    <r>
      <rPr>
        <sz val="10"/>
        <rFont val="宋体"/>
        <family val="0"/>
      </rPr>
      <t>统战事务</t>
    </r>
  </si>
  <si>
    <r>
      <t xml:space="preserve">      </t>
    </r>
    <r>
      <rPr>
        <sz val="10"/>
        <rFont val="宋体"/>
        <family val="0"/>
      </rPr>
      <t>其他统战事务支出</t>
    </r>
  </si>
  <si>
    <r>
      <t xml:space="preserve">    </t>
    </r>
    <r>
      <rPr>
        <sz val="10"/>
        <rFont val="宋体"/>
        <family val="0"/>
      </rPr>
      <t>对外联络事务</t>
    </r>
  </si>
  <si>
    <r>
      <t xml:space="preserve">      </t>
    </r>
    <r>
      <rPr>
        <sz val="10"/>
        <rFont val="宋体"/>
        <family val="0"/>
      </rPr>
      <t>其他对外联络事务支出</t>
    </r>
  </si>
  <si>
    <r>
      <t xml:space="preserve">    </t>
    </r>
    <r>
      <rPr>
        <sz val="10"/>
        <rFont val="宋体"/>
        <family val="0"/>
      </rPr>
      <t>其他共产党事务支出</t>
    </r>
  </si>
  <si>
    <r>
      <t xml:space="preserve">      </t>
    </r>
    <r>
      <rPr>
        <sz val="10"/>
        <rFont val="宋体"/>
        <family val="0"/>
      </rPr>
      <t>其他共产党事务支出</t>
    </r>
  </si>
  <si>
    <r>
      <t xml:space="preserve">    </t>
    </r>
    <r>
      <rPr>
        <sz val="10"/>
        <rFont val="宋体"/>
        <family val="0"/>
      </rPr>
      <t>其他一般公共服务支出</t>
    </r>
  </si>
  <si>
    <r>
      <t xml:space="preserve">      </t>
    </r>
    <r>
      <rPr>
        <sz val="10"/>
        <rFont val="宋体"/>
        <family val="0"/>
      </rPr>
      <t>国家赔偿费用支出</t>
    </r>
  </si>
  <si>
    <r>
      <t xml:space="preserve">      </t>
    </r>
    <r>
      <rPr>
        <sz val="10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</si>
  <si>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</si>
  <si>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0"/>
        <rFont val="宋体"/>
        <family val="0"/>
      </rPr>
      <t>对外合作与交流</t>
    </r>
  </si>
  <si>
    <r>
      <t xml:space="preserve">    </t>
    </r>
    <r>
      <rPr>
        <sz val="10"/>
        <rFont val="宋体"/>
        <family val="0"/>
      </rPr>
      <t>其他外交支出</t>
    </r>
  </si>
  <si>
    <t>三、国防支出</t>
  </si>
  <si>
    <r>
      <t xml:space="preserve">    </t>
    </r>
    <r>
      <rPr>
        <sz val="10"/>
        <rFont val="宋体"/>
        <family val="0"/>
      </rPr>
      <t>国防动员</t>
    </r>
  </si>
  <si>
    <r>
      <t xml:space="preserve">      </t>
    </r>
    <r>
      <rPr>
        <sz val="10"/>
        <rFont val="宋体"/>
        <family val="0"/>
      </rPr>
      <t>兵役征集</t>
    </r>
  </si>
  <si>
    <r>
      <t xml:space="preserve">      </t>
    </r>
    <r>
      <rPr>
        <sz val="10"/>
        <rFont val="宋体"/>
        <family val="0"/>
      </rPr>
      <t>经济动员</t>
    </r>
  </si>
  <si>
    <r>
      <t xml:space="preserve">      </t>
    </r>
    <r>
      <rPr>
        <sz val="10"/>
        <rFont val="宋体"/>
        <family val="0"/>
      </rPr>
      <t>人民防空</t>
    </r>
  </si>
  <si>
    <r>
      <t xml:space="preserve">      </t>
    </r>
    <r>
      <rPr>
        <sz val="10"/>
        <rFont val="宋体"/>
        <family val="0"/>
      </rPr>
      <t>交通战备</t>
    </r>
  </si>
  <si>
    <r>
      <t xml:space="preserve">      </t>
    </r>
    <r>
      <rPr>
        <sz val="10"/>
        <rFont val="宋体"/>
        <family val="0"/>
      </rPr>
      <t>国防教育</t>
    </r>
  </si>
  <si>
    <r>
      <t xml:space="preserve">      </t>
    </r>
    <r>
      <rPr>
        <sz val="10"/>
        <rFont val="宋体"/>
        <family val="0"/>
      </rPr>
      <t>预备役部队</t>
    </r>
  </si>
  <si>
    <r>
      <t xml:space="preserve">      </t>
    </r>
    <r>
      <rPr>
        <sz val="10"/>
        <rFont val="宋体"/>
        <family val="0"/>
      </rPr>
      <t>民兵</t>
    </r>
  </si>
  <si>
    <r>
      <t xml:space="preserve">      </t>
    </r>
    <r>
      <rPr>
        <sz val="10"/>
        <rFont val="宋体"/>
        <family val="0"/>
      </rPr>
      <t>其他国防动员支出</t>
    </r>
  </si>
  <si>
    <r>
      <t xml:space="preserve">    </t>
    </r>
    <r>
      <rPr>
        <sz val="10"/>
        <rFont val="宋体"/>
        <family val="0"/>
      </rPr>
      <t>其他国防支出</t>
    </r>
  </si>
  <si>
    <t>四、公共安全支出</t>
  </si>
  <si>
    <r>
      <t xml:space="preserve">    </t>
    </r>
    <r>
      <rPr>
        <sz val="10"/>
        <rFont val="宋体"/>
        <family val="0"/>
      </rPr>
      <t>武装警察</t>
    </r>
  </si>
  <si>
    <r>
      <t xml:space="preserve">      </t>
    </r>
    <r>
      <rPr>
        <sz val="10"/>
        <rFont val="宋体"/>
        <family val="0"/>
      </rPr>
      <t>内卫</t>
    </r>
  </si>
  <si>
    <r>
      <t xml:space="preserve">      </t>
    </r>
    <r>
      <rPr>
        <sz val="10"/>
        <rFont val="宋体"/>
        <family val="0"/>
      </rPr>
      <t>边防</t>
    </r>
  </si>
  <si>
    <r>
      <t xml:space="preserve">      </t>
    </r>
    <r>
      <rPr>
        <sz val="10"/>
        <rFont val="宋体"/>
        <family val="0"/>
      </rPr>
      <t>消防</t>
    </r>
  </si>
  <si>
    <r>
      <t xml:space="preserve">      </t>
    </r>
    <r>
      <rPr>
        <sz val="10"/>
        <rFont val="宋体"/>
        <family val="0"/>
      </rPr>
      <t>警卫</t>
    </r>
  </si>
  <si>
    <r>
      <t xml:space="preserve">      </t>
    </r>
    <r>
      <rPr>
        <sz val="10"/>
        <rFont val="宋体"/>
        <family val="0"/>
      </rPr>
      <t>黄金</t>
    </r>
  </si>
  <si>
    <r>
      <t xml:space="preserve">      </t>
    </r>
    <r>
      <rPr>
        <sz val="10"/>
        <rFont val="宋体"/>
        <family val="0"/>
      </rPr>
      <t>森林</t>
    </r>
  </si>
  <si>
    <r>
      <t xml:space="preserve">      </t>
    </r>
    <r>
      <rPr>
        <sz val="10"/>
        <rFont val="宋体"/>
        <family val="0"/>
      </rPr>
      <t>水电</t>
    </r>
  </si>
  <si>
    <r>
      <t xml:space="preserve">      </t>
    </r>
    <r>
      <rPr>
        <sz val="10"/>
        <rFont val="宋体"/>
        <family val="0"/>
      </rPr>
      <t>交通</t>
    </r>
  </si>
  <si>
    <r>
      <t xml:space="preserve">      </t>
    </r>
    <r>
      <rPr>
        <sz val="10"/>
        <rFont val="宋体"/>
        <family val="0"/>
      </rPr>
      <t>其他武装警察支出</t>
    </r>
  </si>
  <si>
    <r>
      <t xml:space="preserve">    </t>
    </r>
    <r>
      <rPr>
        <sz val="10"/>
        <rFont val="宋体"/>
        <family val="0"/>
      </rPr>
      <t>公安</t>
    </r>
  </si>
  <si>
    <r>
      <t xml:space="preserve">      </t>
    </r>
    <r>
      <rPr>
        <sz val="10"/>
        <rFont val="宋体"/>
        <family val="0"/>
      </rPr>
      <t>治安管理</t>
    </r>
  </si>
  <si>
    <r>
      <t xml:space="preserve">      </t>
    </r>
    <r>
      <rPr>
        <sz val="10"/>
        <rFont val="宋体"/>
        <family val="0"/>
      </rPr>
      <t>国内安全保卫</t>
    </r>
  </si>
  <si>
    <r>
      <t xml:space="preserve">      </t>
    </r>
    <r>
      <rPr>
        <sz val="10"/>
        <rFont val="宋体"/>
        <family val="0"/>
      </rPr>
      <t>刑事侦查</t>
    </r>
  </si>
  <si>
    <r>
      <t xml:space="preserve">      </t>
    </r>
    <r>
      <rPr>
        <sz val="10"/>
        <rFont val="宋体"/>
        <family val="0"/>
      </rPr>
      <t>经济犯罪侦查</t>
    </r>
  </si>
  <si>
    <r>
      <t xml:space="preserve">      </t>
    </r>
    <r>
      <rPr>
        <sz val="10"/>
        <rFont val="宋体"/>
        <family val="0"/>
      </rPr>
      <t>出入境管理</t>
    </r>
  </si>
  <si>
    <r>
      <t xml:space="preserve">      </t>
    </r>
    <r>
      <rPr>
        <sz val="10"/>
        <rFont val="宋体"/>
        <family val="0"/>
      </rPr>
      <t>行动技术管理</t>
    </r>
  </si>
  <si>
    <r>
      <t xml:space="preserve">      </t>
    </r>
    <r>
      <rPr>
        <sz val="10"/>
        <rFont val="宋体"/>
        <family val="0"/>
      </rPr>
      <t>防范和处理邪教犯罪</t>
    </r>
  </si>
  <si>
    <r>
      <t xml:space="preserve">      </t>
    </r>
    <r>
      <rPr>
        <sz val="10"/>
        <rFont val="宋体"/>
        <family val="0"/>
      </rPr>
      <t>禁毒管理</t>
    </r>
  </si>
  <si>
    <r>
      <t xml:space="preserve">      </t>
    </r>
    <r>
      <rPr>
        <sz val="10"/>
        <rFont val="宋体"/>
        <family val="0"/>
      </rPr>
      <t>道路交通管理</t>
    </r>
  </si>
  <si>
    <r>
      <t xml:space="preserve">      </t>
    </r>
    <r>
      <rPr>
        <sz val="10"/>
        <rFont val="宋体"/>
        <family val="0"/>
      </rPr>
      <t>网络侦控管理</t>
    </r>
  </si>
  <si>
    <r>
      <t xml:space="preserve">      </t>
    </r>
    <r>
      <rPr>
        <sz val="10"/>
        <rFont val="宋体"/>
        <family val="0"/>
      </rPr>
      <t>反恐怖</t>
    </r>
  </si>
  <si>
    <r>
      <t xml:space="preserve">      </t>
    </r>
    <r>
      <rPr>
        <sz val="10"/>
        <rFont val="宋体"/>
        <family val="0"/>
      </rPr>
      <t>居民身份证管理</t>
    </r>
  </si>
  <si>
    <r>
      <t xml:space="preserve">      </t>
    </r>
    <r>
      <rPr>
        <sz val="10"/>
        <rFont val="宋体"/>
        <family val="0"/>
      </rPr>
      <t>网络运行及维护</t>
    </r>
  </si>
  <si>
    <r>
      <t xml:space="preserve">      </t>
    </r>
    <r>
      <rPr>
        <sz val="10"/>
        <rFont val="宋体"/>
        <family val="0"/>
      </rPr>
      <t>拘押收教场所管理</t>
    </r>
  </si>
  <si>
    <r>
      <t xml:space="preserve">      </t>
    </r>
    <r>
      <rPr>
        <sz val="10"/>
        <rFont val="宋体"/>
        <family val="0"/>
      </rPr>
      <t>警犬繁育及训养</t>
    </r>
  </si>
  <si>
    <r>
      <t xml:space="preserve">      </t>
    </r>
    <r>
      <rPr>
        <sz val="10"/>
        <rFont val="宋体"/>
        <family val="0"/>
      </rPr>
      <t>其他公安支出</t>
    </r>
  </si>
  <si>
    <r>
      <t xml:space="preserve">    </t>
    </r>
    <r>
      <rPr>
        <sz val="10"/>
        <rFont val="宋体"/>
        <family val="0"/>
      </rPr>
      <t>国家安全</t>
    </r>
  </si>
  <si>
    <r>
      <t xml:space="preserve">      </t>
    </r>
    <r>
      <rPr>
        <sz val="10"/>
        <rFont val="宋体"/>
        <family val="0"/>
      </rPr>
      <t>安全业务</t>
    </r>
  </si>
  <si>
    <r>
      <t xml:space="preserve">      </t>
    </r>
    <r>
      <rPr>
        <sz val="10"/>
        <rFont val="宋体"/>
        <family val="0"/>
      </rPr>
      <t>其他国家安全支出</t>
    </r>
  </si>
  <si>
    <r>
      <t xml:space="preserve">    </t>
    </r>
    <r>
      <rPr>
        <sz val="10"/>
        <rFont val="宋体"/>
        <family val="0"/>
      </rPr>
      <t>检察</t>
    </r>
  </si>
  <si>
    <r>
      <t xml:space="preserve">      </t>
    </r>
    <r>
      <rPr>
        <sz val="10"/>
        <rFont val="宋体"/>
        <family val="0"/>
      </rPr>
      <t>查办和预防职务犯罪</t>
    </r>
  </si>
  <si>
    <r>
      <t xml:space="preserve">      </t>
    </r>
    <r>
      <rPr>
        <sz val="10"/>
        <rFont val="宋体"/>
        <family val="0"/>
      </rPr>
      <t>公诉和审判监督</t>
    </r>
  </si>
  <si>
    <r>
      <t xml:space="preserve">      </t>
    </r>
    <r>
      <rPr>
        <sz val="10"/>
        <rFont val="宋体"/>
        <family val="0"/>
      </rPr>
      <t>侦查监督</t>
    </r>
  </si>
  <si>
    <r>
      <t xml:space="preserve">      </t>
    </r>
    <r>
      <rPr>
        <sz val="10"/>
        <rFont val="宋体"/>
        <family val="0"/>
      </rPr>
      <t>执行监督</t>
    </r>
  </si>
  <si>
    <r>
      <t xml:space="preserve">      </t>
    </r>
    <r>
      <rPr>
        <sz val="10"/>
        <rFont val="宋体"/>
        <family val="0"/>
      </rPr>
      <t>控告申诉</t>
    </r>
  </si>
  <si>
    <r>
      <t xml:space="preserve">      “</t>
    </r>
    <r>
      <rPr>
        <sz val="10"/>
        <rFont val="宋体"/>
        <family val="0"/>
      </rPr>
      <t>两房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</t>
    </r>
  </si>
  <si>
    <r>
      <t xml:space="preserve">      </t>
    </r>
    <r>
      <rPr>
        <sz val="10"/>
        <rFont val="宋体"/>
        <family val="0"/>
      </rPr>
      <t>其他检察支出</t>
    </r>
  </si>
  <si>
    <r>
      <t xml:space="preserve">    </t>
    </r>
    <r>
      <rPr>
        <sz val="10"/>
        <rFont val="宋体"/>
        <family val="0"/>
      </rPr>
      <t>法院</t>
    </r>
  </si>
  <si>
    <r>
      <t xml:space="preserve">      </t>
    </r>
    <r>
      <rPr>
        <sz val="10"/>
        <rFont val="宋体"/>
        <family val="0"/>
      </rPr>
      <t>案件审判</t>
    </r>
  </si>
  <si>
    <r>
      <t xml:space="preserve">      </t>
    </r>
    <r>
      <rPr>
        <sz val="10"/>
        <rFont val="宋体"/>
        <family val="0"/>
      </rPr>
      <t>案件执行</t>
    </r>
  </si>
  <si>
    <r>
      <t xml:space="preserve">      “</t>
    </r>
    <r>
      <rPr>
        <sz val="10"/>
        <rFont val="宋体"/>
        <family val="0"/>
      </rPr>
      <t>两庭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</t>
    </r>
  </si>
  <si>
    <r>
      <t xml:space="preserve">      </t>
    </r>
    <r>
      <rPr>
        <sz val="10"/>
        <rFont val="宋体"/>
        <family val="0"/>
      </rPr>
      <t>其他法院支出</t>
    </r>
  </si>
  <si>
    <r>
      <t xml:space="preserve">    </t>
    </r>
    <r>
      <rPr>
        <sz val="10"/>
        <rFont val="宋体"/>
        <family val="0"/>
      </rPr>
      <t>司法</t>
    </r>
  </si>
  <si>
    <r>
      <t xml:space="preserve">      </t>
    </r>
    <r>
      <rPr>
        <sz val="10"/>
        <rFont val="宋体"/>
        <family val="0"/>
      </rPr>
      <t>基层司法业务</t>
    </r>
  </si>
  <si>
    <r>
      <t xml:space="preserve">      </t>
    </r>
    <r>
      <rPr>
        <sz val="10"/>
        <rFont val="宋体"/>
        <family val="0"/>
      </rPr>
      <t>普法宣传</t>
    </r>
  </si>
  <si>
    <r>
      <t xml:space="preserve">      </t>
    </r>
    <r>
      <rPr>
        <sz val="10"/>
        <rFont val="宋体"/>
        <family val="0"/>
      </rPr>
      <t>律师公证管理</t>
    </r>
  </si>
  <si>
    <r>
      <t xml:space="preserve">      </t>
    </r>
    <r>
      <rPr>
        <sz val="10"/>
        <rFont val="宋体"/>
        <family val="0"/>
      </rPr>
      <t>法律援助</t>
    </r>
  </si>
  <si>
    <r>
      <t xml:space="preserve">      </t>
    </r>
    <r>
      <rPr>
        <sz val="10"/>
        <rFont val="宋体"/>
        <family val="0"/>
      </rPr>
      <t>司法统一考试</t>
    </r>
  </si>
  <si>
    <r>
      <t xml:space="preserve">      </t>
    </r>
    <r>
      <rPr>
        <sz val="10"/>
        <rFont val="宋体"/>
        <family val="0"/>
      </rPr>
      <t>仲裁</t>
    </r>
  </si>
  <si>
    <r>
      <t xml:space="preserve">      </t>
    </r>
    <r>
      <rPr>
        <sz val="10"/>
        <rFont val="宋体"/>
        <family val="0"/>
      </rPr>
      <t>社区矫正</t>
    </r>
  </si>
  <si>
    <r>
      <t xml:space="preserve">      </t>
    </r>
    <r>
      <rPr>
        <sz val="10"/>
        <rFont val="宋体"/>
        <family val="0"/>
      </rPr>
      <t>司法鉴定</t>
    </r>
  </si>
  <si>
    <r>
      <t xml:space="preserve">      </t>
    </r>
    <r>
      <rPr>
        <sz val="10"/>
        <rFont val="宋体"/>
        <family val="0"/>
      </rPr>
      <t>其他司法支出</t>
    </r>
  </si>
  <si>
    <r>
      <t xml:space="preserve">    </t>
    </r>
    <r>
      <rPr>
        <sz val="10"/>
        <rFont val="宋体"/>
        <family val="0"/>
      </rPr>
      <t>监狱</t>
    </r>
  </si>
  <si>
    <r>
      <t xml:space="preserve">      </t>
    </r>
    <r>
      <rPr>
        <sz val="10"/>
        <rFont val="宋体"/>
        <family val="0"/>
      </rPr>
      <t>犯人生活</t>
    </r>
  </si>
  <si>
    <r>
      <t xml:space="preserve">      </t>
    </r>
    <r>
      <rPr>
        <sz val="10"/>
        <rFont val="宋体"/>
        <family val="0"/>
      </rPr>
      <t>犯人改造</t>
    </r>
  </si>
  <si>
    <r>
      <t xml:space="preserve">      </t>
    </r>
    <r>
      <rPr>
        <sz val="10"/>
        <rFont val="宋体"/>
        <family val="0"/>
      </rPr>
      <t>狱政设施建设</t>
    </r>
  </si>
  <si>
    <r>
      <t xml:space="preserve">      </t>
    </r>
    <r>
      <rPr>
        <sz val="10"/>
        <rFont val="宋体"/>
        <family val="0"/>
      </rPr>
      <t>其他监狱支出</t>
    </r>
  </si>
  <si>
    <r>
      <t xml:space="preserve">    </t>
    </r>
    <r>
      <rPr>
        <sz val="10"/>
        <rFont val="宋体"/>
        <family val="0"/>
      </rPr>
      <t>强制隔离戒毒</t>
    </r>
  </si>
  <si>
    <r>
      <t xml:space="preserve">      </t>
    </r>
    <r>
      <rPr>
        <sz val="10"/>
        <rFont val="宋体"/>
        <family val="0"/>
      </rPr>
      <t>强制隔离戒毒人员生活</t>
    </r>
  </si>
  <si>
    <r>
      <t xml:space="preserve">      </t>
    </r>
    <r>
      <rPr>
        <sz val="10"/>
        <rFont val="宋体"/>
        <family val="0"/>
      </rPr>
      <t>强制隔离戒毒人员教育</t>
    </r>
  </si>
  <si>
    <r>
      <t xml:space="preserve">      </t>
    </r>
    <r>
      <rPr>
        <sz val="10"/>
        <rFont val="宋体"/>
        <family val="0"/>
      </rPr>
      <t>所政设施建设</t>
    </r>
  </si>
  <si>
    <r>
      <t xml:space="preserve">      </t>
    </r>
    <r>
      <rPr>
        <sz val="10"/>
        <rFont val="宋体"/>
        <family val="0"/>
      </rPr>
      <t>其他强制隔离戒毒支出</t>
    </r>
  </si>
  <si>
    <r>
      <t xml:space="preserve">    </t>
    </r>
    <r>
      <rPr>
        <sz val="10"/>
        <rFont val="宋体"/>
        <family val="0"/>
      </rPr>
      <t>国家保密</t>
    </r>
  </si>
  <si>
    <r>
      <t xml:space="preserve">      </t>
    </r>
    <r>
      <rPr>
        <sz val="10"/>
        <rFont val="宋体"/>
        <family val="0"/>
      </rPr>
      <t>保密技术</t>
    </r>
  </si>
  <si>
    <r>
      <t xml:space="preserve">      </t>
    </r>
    <r>
      <rPr>
        <sz val="10"/>
        <rFont val="宋体"/>
        <family val="0"/>
      </rPr>
      <t>保密管理</t>
    </r>
  </si>
  <si>
    <r>
      <t xml:space="preserve">      </t>
    </r>
    <r>
      <rPr>
        <sz val="10"/>
        <rFont val="宋体"/>
        <family val="0"/>
      </rPr>
      <t>其他国家保密支出</t>
    </r>
  </si>
  <si>
    <r>
      <t xml:space="preserve">    </t>
    </r>
    <r>
      <rPr>
        <sz val="10"/>
        <rFont val="宋体"/>
        <family val="0"/>
      </rPr>
      <t>缉私警察</t>
    </r>
  </si>
  <si>
    <r>
      <t xml:space="preserve">      </t>
    </r>
    <r>
      <rPr>
        <sz val="10"/>
        <rFont val="宋体"/>
        <family val="0"/>
      </rPr>
      <t>专项缉私活动支出</t>
    </r>
  </si>
  <si>
    <r>
      <t xml:space="preserve">      </t>
    </r>
    <r>
      <rPr>
        <sz val="10"/>
        <rFont val="宋体"/>
        <family val="0"/>
      </rPr>
      <t>缉私情报</t>
    </r>
  </si>
  <si>
    <r>
      <t xml:space="preserve">      </t>
    </r>
    <r>
      <rPr>
        <sz val="10"/>
        <rFont val="宋体"/>
        <family val="0"/>
      </rPr>
      <t>禁毒及缉毒</t>
    </r>
  </si>
  <si>
    <r>
      <t xml:space="preserve">      </t>
    </r>
    <r>
      <rPr>
        <sz val="10"/>
        <rFont val="宋体"/>
        <family val="0"/>
      </rPr>
      <t>其他缉私警察支出</t>
    </r>
  </si>
  <si>
    <r>
      <t xml:space="preserve">    </t>
    </r>
    <r>
      <rPr>
        <sz val="10"/>
        <rFont val="宋体"/>
        <family val="0"/>
      </rPr>
      <t>海警</t>
    </r>
  </si>
  <si>
    <r>
      <t xml:space="preserve">      </t>
    </r>
    <r>
      <rPr>
        <sz val="10"/>
        <rFont val="宋体"/>
        <family val="0"/>
      </rPr>
      <t>公安现役基本支出</t>
    </r>
  </si>
  <si>
    <r>
      <t xml:space="preserve">      </t>
    </r>
    <r>
      <rPr>
        <sz val="10"/>
        <rFont val="宋体"/>
        <family val="0"/>
      </rPr>
      <t>行政运行</t>
    </r>
  </si>
  <si>
    <r>
      <t xml:space="preserve">      </t>
    </r>
    <r>
      <rPr>
        <sz val="10"/>
        <rFont val="宋体"/>
        <family val="0"/>
      </rPr>
      <t>一般管理事务</t>
    </r>
  </si>
  <si>
    <r>
      <t xml:space="preserve">      </t>
    </r>
    <r>
      <rPr>
        <sz val="10"/>
        <rFont val="宋体"/>
        <family val="0"/>
      </rPr>
      <t>维权执法业务</t>
    </r>
  </si>
  <si>
    <r>
      <t xml:space="preserve">      </t>
    </r>
    <r>
      <rPr>
        <sz val="10"/>
        <rFont val="宋体"/>
        <family val="0"/>
      </rPr>
      <t>装备建设和运行维护</t>
    </r>
  </si>
  <si>
    <r>
      <t xml:space="preserve">      </t>
    </r>
    <r>
      <rPr>
        <sz val="10"/>
        <rFont val="宋体"/>
        <family val="0"/>
      </rPr>
      <t>信息化建设扩运行维护</t>
    </r>
  </si>
  <si>
    <r>
      <t xml:space="preserve">      </t>
    </r>
    <r>
      <rPr>
        <sz val="10"/>
        <rFont val="宋体"/>
        <family val="0"/>
      </rPr>
      <t>基础设施建设及维护</t>
    </r>
  </si>
  <si>
    <r>
      <t xml:space="preserve">      </t>
    </r>
    <r>
      <rPr>
        <sz val="10"/>
        <rFont val="宋体"/>
        <family val="0"/>
      </rPr>
      <t>其他海警支出</t>
    </r>
  </si>
  <si>
    <r>
      <t xml:space="preserve">    </t>
    </r>
    <r>
      <rPr>
        <sz val="10"/>
        <rFont val="宋体"/>
        <family val="0"/>
      </rPr>
      <t>其他公共安全支出</t>
    </r>
  </si>
  <si>
    <r>
      <t xml:space="preserve">    </t>
    </r>
    <r>
      <rPr>
        <sz val="10"/>
        <rFont val="宋体"/>
        <family val="0"/>
      </rPr>
      <t>教育管理事务</t>
    </r>
  </si>
  <si>
    <r>
      <t xml:space="preserve">      </t>
    </r>
    <r>
      <rPr>
        <sz val="10"/>
        <rFont val="宋体"/>
        <family val="0"/>
      </rPr>
      <t>其他教育管理事务支出</t>
    </r>
  </si>
  <si>
    <r>
      <t xml:space="preserve">    </t>
    </r>
    <r>
      <rPr>
        <sz val="10"/>
        <rFont val="宋体"/>
        <family val="0"/>
      </rPr>
      <t>普通教育</t>
    </r>
  </si>
  <si>
    <r>
      <t xml:space="preserve">      </t>
    </r>
    <r>
      <rPr>
        <sz val="10"/>
        <rFont val="宋体"/>
        <family val="0"/>
      </rPr>
      <t>学前教育</t>
    </r>
  </si>
  <si>
    <r>
      <t xml:space="preserve">      </t>
    </r>
    <r>
      <rPr>
        <sz val="10"/>
        <rFont val="宋体"/>
        <family val="0"/>
      </rPr>
      <t>小学教育</t>
    </r>
  </si>
  <si>
    <r>
      <t xml:space="preserve">      </t>
    </r>
    <r>
      <rPr>
        <sz val="10"/>
        <rFont val="宋体"/>
        <family val="0"/>
      </rPr>
      <t>初中教育</t>
    </r>
  </si>
  <si>
    <r>
      <t xml:space="preserve">      </t>
    </r>
    <r>
      <rPr>
        <sz val="10"/>
        <rFont val="宋体"/>
        <family val="0"/>
      </rPr>
      <t>高中教育</t>
    </r>
  </si>
  <si>
    <r>
      <t xml:space="preserve">      </t>
    </r>
    <r>
      <rPr>
        <sz val="10"/>
        <rFont val="宋体"/>
        <family val="0"/>
      </rPr>
      <t>高等教育</t>
    </r>
  </si>
  <si>
    <r>
      <t xml:space="preserve">      </t>
    </r>
    <r>
      <rPr>
        <sz val="10"/>
        <rFont val="宋体"/>
        <family val="0"/>
      </rPr>
      <t>化解农村义务教育债务支出</t>
    </r>
  </si>
  <si>
    <r>
      <t xml:space="preserve">      </t>
    </r>
    <r>
      <rPr>
        <sz val="10"/>
        <rFont val="宋体"/>
        <family val="0"/>
      </rPr>
      <t>化解普通高中债务支出</t>
    </r>
  </si>
  <si>
    <r>
      <t xml:space="preserve">      </t>
    </r>
    <r>
      <rPr>
        <sz val="10"/>
        <rFont val="宋体"/>
        <family val="0"/>
      </rPr>
      <t>其他普通教育支出</t>
    </r>
  </si>
  <si>
    <r>
      <t xml:space="preserve">    </t>
    </r>
    <r>
      <rPr>
        <sz val="10"/>
        <rFont val="宋体"/>
        <family val="0"/>
      </rPr>
      <t>职业教育</t>
    </r>
  </si>
  <si>
    <r>
      <t xml:space="preserve">      </t>
    </r>
    <r>
      <rPr>
        <sz val="10"/>
        <rFont val="宋体"/>
        <family val="0"/>
      </rPr>
      <t>初等职业教育</t>
    </r>
  </si>
  <si>
    <r>
      <t xml:space="preserve">      </t>
    </r>
    <r>
      <rPr>
        <sz val="10"/>
        <rFont val="宋体"/>
        <family val="0"/>
      </rPr>
      <t>中专教育</t>
    </r>
  </si>
  <si>
    <r>
      <t xml:space="preserve">      </t>
    </r>
    <r>
      <rPr>
        <sz val="10"/>
        <rFont val="宋体"/>
        <family val="0"/>
      </rPr>
      <t>技校教育</t>
    </r>
  </si>
  <si>
    <r>
      <t xml:space="preserve">      </t>
    </r>
    <r>
      <rPr>
        <sz val="10"/>
        <rFont val="宋体"/>
        <family val="0"/>
      </rPr>
      <t>职业高中教育</t>
    </r>
  </si>
  <si>
    <r>
      <t xml:space="preserve">      </t>
    </r>
    <r>
      <rPr>
        <sz val="10"/>
        <rFont val="宋体"/>
        <family val="0"/>
      </rPr>
      <t>高等职业教育</t>
    </r>
  </si>
  <si>
    <r>
      <t xml:space="preserve">      </t>
    </r>
    <r>
      <rPr>
        <sz val="10"/>
        <rFont val="宋体"/>
        <family val="0"/>
      </rPr>
      <t>其他职业教育支出</t>
    </r>
  </si>
  <si>
    <r>
      <t xml:space="preserve">    </t>
    </r>
    <r>
      <rPr>
        <sz val="10"/>
        <rFont val="宋体"/>
        <family val="0"/>
      </rPr>
      <t>成人教育</t>
    </r>
  </si>
  <si>
    <r>
      <t xml:space="preserve">      </t>
    </r>
    <r>
      <rPr>
        <sz val="10"/>
        <rFont val="宋体"/>
        <family val="0"/>
      </rPr>
      <t>成人初等教育</t>
    </r>
  </si>
  <si>
    <r>
      <t xml:space="preserve">      </t>
    </r>
    <r>
      <rPr>
        <sz val="10"/>
        <rFont val="宋体"/>
        <family val="0"/>
      </rPr>
      <t>成人中等教育</t>
    </r>
  </si>
  <si>
    <r>
      <t xml:space="preserve">      </t>
    </r>
    <r>
      <rPr>
        <sz val="10"/>
        <rFont val="宋体"/>
        <family val="0"/>
      </rPr>
      <t>成人高等教育</t>
    </r>
  </si>
  <si>
    <r>
      <t xml:space="preserve">      </t>
    </r>
    <r>
      <rPr>
        <sz val="10"/>
        <rFont val="宋体"/>
        <family val="0"/>
      </rPr>
      <t>成人广播电视教育</t>
    </r>
  </si>
  <si>
    <r>
      <t xml:space="preserve">      </t>
    </r>
    <r>
      <rPr>
        <sz val="10"/>
        <rFont val="宋体"/>
        <family val="0"/>
      </rPr>
      <t>其他成人教育支出</t>
    </r>
  </si>
  <si>
    <r>
      <t xml:space="preserve">    </t>
    </r>
    <r>
      <rPr>
        <sz val="10"/>
        <rFont val="宋体"/>
        <family val="0"/>
      </rPr>
      <t>广播电视教育</t>
    </r>
  </si>
  <si>
    <r>
      <t xml:space="preserve">      </t>
    </r>
    <r>
      <rPr>
        <sz val="10"/>
        <rFont val="宋体"/>
        <family val="0"/>
      </rPr>
      <t>广播电视学校</t>
    </r>
  </si>
  <si>
    <r>
      <t xml:space="preserve">      </t>
    </r>
    <r>
      <rPr>
        <sz val="10"/>
        <rFont val="宋体"/>
        <family val="0"/>
      </rPr>
      <t>教育电视台</t>
    </r>
  </si>
  <si>
    <r>
      <t xml:space="preserve">      </t>
    </r>
    <r>
      <rPr>
        <sz val="10"/>
        <rFont val="宋体"/>
        <family val="0"/>
      </rPr>
      <t>其他广播电视教育支出</t>
    </r>
  </si>
  <si>
    <r>
      <t xml:space="preserve">    </t>
    </r>
    <r>
      <rPr>
        <sz val="10"/>
        <rFont val="宋体"/>
        <family val="0"/>
      </rPr>
      <t>留学教育</t>
    </r>
  </si>
  <si>
    <r>
      <t xml:space="preserve">      </t>
    </r>
    <r>
      <rPr>
        <sz val="10"/>
        <rFont val="宋体"/>
        <family val="0"/>
      </rPr>
      <t>出国留学教育</t>
    </r>
  </si>
  <si>
    <r>
      <t xml:space="preserve">      </t>
    </r>
    <r>
      <rPr>
        <sz val="10"/>
        <rFont val="宋体"/>
        <family val="0"/>
      </rPr>
      <t>来华留学教育</t>
    </r>
  </si>
  <si>
    <r>
      <t xml:space="preserve">      </t>
    </r>
    <r>
      <rPr>
        <sz val="10"/>
        <rFont val="宋体"/>
        <family val="0"/>
      </rPr>
      <t>其他留学教育支出</t>
    </r>
  </si>
  <si>
    <r>
      <t xml:space="preserve">    </t>
    </r>
    <r>
      <rPr>
        <sz val="10"/>
        <rFont val="宋体"/>
        <family val="0"/>
      </rPr>
      <t>特殊教育</t>
    </r>
  </si>
  <si>
    <r>
      <t xml:space="preserve">      </t>
    </r>
    <r>
      <rPr>
        <sz val="10"/>
        <rFont val="宋体"/>
        <family val="0"/>
      </rPr>
      <t>特殊学校教育</t>
    </r>
  </si>
  <si>
    <r>
      <t xml:space="preserve">      </t>
    </r>
    <r>
      <rPr>
        <sz val="10"/>
        <rFont val="宋体"/>
        <family val="0"/>
      </rPr>
      <t>工读学校教育</t>
    </r>
  </si>
  <si>
    <r>
      <t xml:space="preserve">      </t>
    </r>
    <r>
      <rPr>
        <sz val="10"/>
        <rFont val="宋体"/>
        <family val="0"/>
      </rPr>
      <t>其他特殊教育支出</t>
    </r>
  </si>
  <si>
    <r>
      <t xml:space="preserve">    </t>
    </r>
    <r>
      <rPr>
        <sz val="10"/>
        <rFont val="宋体"/>
        <family val="0"/>
      </rPr>
      <t>进修及培训</t>
    </r>
  </si>
  <si>
    <r>
      <t xml:space="preserve">      </t>
    </r>
    <r>
      <rPr>
        <sz val="10"/>
        <rFont val="宋体"/>
        <family val="0"/>
      </rPr>
      <t>教师进修</t>
    </r>
  </si>
  <si>
    <r>
      <t xml:space="preserve">      </t>
    </r>
    <r>
      <rPr>
        <sz val="10"/>
        <rFont val="宋体"/>
        <family val="0"/>
      </rPr>
      <t>干部教育</t>
    </r>
  </si>
  <si>
    <r>
      <t xml:space="preserve">      </t>
    </r>
    <r>
      <rPr>
        <sz val="10"/>
        <rFont val="宋体"/>
        <family val="0"/>
      </rPr>
      <t>培训支出</t>
    </r>
  </si>
  <si>
    <r>
      <t xml:space="preserve">      </t>
    </r>
    <r>
      <rPr>
        <sz val="10"/>
        <rFont val="宋体"/>
        <family val="0"/>
      </rPr>
      <t>退役士兵能力提升</t>
    </r>
  </si>
  <si>
    <r>
      <t xml:space="preserve">      </t>
    </r>
    <r>
      <rPr>
        <sz val="10"/>
        <rFont val="宋体"/>
        <family val="0"/>
      </rPr>
      <t>其他进修及培训</t>
    </r>
  </si>
  <si>
    <r>
      <t xml:space="preserve">    </t>
    </r>
    <r>
      <rPr>
        <sz val="10"/>
        <rFont val="宋体"/>
        <family val="0"/>
      </rPr>
      <t>教育费附加安排的支出</t>
    </r>
  </si>
  <si>
    <r>
      <t xml:space="preserve">      </t>
    </r>
    <r>
      <rPr>
        <sz val="10"/>
        <rFont val="宋体"/>
        <family val="0"/>
      </rPr>
      <t>农村中小学校舍建设</t>
    </r>
  </si>
  <si>
    <r>
      <t xml:space="preserve">      </t>
    </r>
    <r>
      <rPr>
        <sz val="10"/>
        <rFont val="宋体"/>
        <family val="0"/>
      </rPr>
      <t>农村中小学教学设施</t>
    </r>
  </si>
  <si>
    <r>
      <t xml:space="preserve">      </t>
    </r>
    <r>
      <rPr>
        <sz val="10"/>
        <rFont val="宋体"/>
        <family val="0"/>
      </rPr>
      <t>城市中小学校舍建设</t>
    </r>
  </si>
  <si>
    <r>
      <t xml:space="preserve">      </t>
    </r>
    <r>
      <rPr>
        <sz val="10"/>
        <rFont val="宋体"/>
        <family val="0"/>
      </rPr>
      <t>城市中小学教学设施</t>
    </r>
  </si>
  <si>
    <r>
      <t xml:space="preserve">      </t>
    </r>
    <r>
      <rPr>
        <sz val="10"/>
        <rFont val="宋体"/>
        <family val="0"/>
      </rPr>
      <t>中等职业学校教学设施</t>
    </r>
  </si>
  <si>
    <r>
      <t xml:space="preserve">      </t>
    </r>
    <r>
      <rPr>
        <sz val="10"/>
        <rFont val="宋体"/>
        <family val="0"/>
      </rPr>
      <t>其他教育费附加安排的支出</t>
    </r>
  </si>
  <si>
    <r>
      <t xml:space="preserve">    </t>
    </r>
    <r>
      <rPr>
        <sz val="10"/>
        <rFont val="宋体"/>
        <family val="0"/>
      </rPr>
      <t>其他教育支出</t>
    </r>
  </si>
  <si>
    <t>六、科学技术支出</t>
  </si>
  <si>
    <r>
      <t xml:space="preserve">    </t>
    </r>
    <r>
      <rPr>
        <sz val="10"/>
        <rFont val="宋体"/>
        <family val="0"/>
      </rPr>
      <t>科学技术管理事务</t>
    </r>
  </si>
  <si>
    <r>
      <t xml:space="preserve">      </t>
    </r>
    <r>
      <rPr>
        <sz val="10"/>
        <rFont val="宋体"/>
        <family val="0"/>
      </rPr>
      <t>其他科学技术管理事务支出</t>
    </r>
  </si>
  <si>
    <r>
      <t xml:space="preserve">    </t>
    </r>
    <r>
      <rPr>
        <sz val="10"/>
        <rFont val="宋体"/>
        <family val="0"/>
      </rPr>
      <t>基础研究</t>
    </r>
  </si>
  <si>
    <r>
      <t xml:space="preserve">      </t>
    </r>
    <r>
      <rPr>
        <sz val="10"/>
        <rFont val="宋体"/>
        <family val="0"/>
      </rPr>
      <t>机构运行</t>
    </r>
  </si>
  <si>
    <r>
      <t xml:space="preserve">      </t>
    </r>
    <r>
      <rPr>
        <sz val="10"/>
        <rFont val="宋体"/>
        <family val="0"/>
      </rPr>
      <t>重点基础研究规划</t>
    </r>
  </si>
  <si>
    <r>
      <t xml:space="preserve">      </t>
    </r>
    <r>
      <rPr>
        <sz val="10"/>
        <rFont val="宋体"/>
        <family val="0"/>
      </rPr>
      <t>自然科学基金</t>
    </r>
  </si>
  <si>
    <r>
      <t xml:space="preserve">      </t>
    </r>
    <r>
      <rPr>
        <sz val="10"/>
        <rFont val="宋体"/>
        <family val="0"/>
      </rPr>
      <t>重点实验室及相关设施</t>
    </r>
  </si>
  <si>
    <r>
      <t xml:space="preserve">      </t>
    </r>
    <r>
      <rPr>
        <sz val="10"/>
        <rFont val="宋体"/>
        <family val="0"/>
      </rPr>
      <t>重大科学工程</t>
    </r>
  </si>
  <si>
    <r>
      <t xml:space="preserve">      </t>
    </r>
    <r>
      <rPr>
        <sz val="10"/>
        <rFont val="宋体"/>
        <family val="0"/>
      </rPr>
      <t>专项基础科研</t>
    </r>
  </si>
  <si>
    <r>
      <t xml:space="preserve">      </t>
    </r>
    <r>
      <rPr>
        <sz val="10"/>
        <rFont val="宋体"/>
        <family val="0"/>
      </rPr>
      <t>专项技术基础</t>
    </r>
  </si>
  <si>
    <r>
      <t xml:space="preserve">      </t>
    </r>
    <r>
      <rPr>
        <sz val="10"/>
        <rFont val="宋体"/>
        <family val="0"/>
      </rPr>
      <t>其他基础研究支出</t>
    </r>
  </si>
  <si>
    <r>
      <t xml:space="preserve">    </t>
    </r>
    <r>
      <rPr>
        <sz val="10"/>
        <rFont val="宋体"/>
        <family val="0"/>
      </rPr>
      <t>应用研究</t>
    </r>
  </si>
  <si>
    <r>
      <t xml:space="preserve">      </t>
    </r>
    <r>
      <rPr>
        <sz val="10"/>
        <rFont val="宋体"/>
        <family val="0"/>
      </rPr>
      <t>社会公益研究</t>
    </r>
  </si>
  <si>
    <r>
      <t xml:space="preserve">      </t>
    </r>
    <r>
      <rPr>
        <sz val="10"/>
        <rFont val="宋体"/>
        <family val="0"/>
      </rPr>
      <t>高技术研究</t>
    </r>
  </si>
  <si>
    <r>
      <t xml:space="preserve">      </t>
    </r>
    <r>
      <rPr>
        <sz val="10"/>
        <rFont val="宋体"/>
        <family val="0"/>
      </rPr>
      <t>专项科研试制</t>
    </r>
  </si>
  <si>
    <r>
      <t xml:space="preserve">      </t>
    </r>
    <r>
      <rPr>
        <sz val="10"/>
        <rFont val="宋体"/>
        <family val="0"/>
      </rPr>
      <t>其他应用研究支出</t>
    </r>
  </si>
  <si>
    <r>
      <t xml:space="preserve">    </t>
    </r>
    <r>
      <rPr>
        <sz val="10"/>
        <rFont val="宋体"/>
        <family val="0"/>
      </rPr>
      <t>技术研究与开发</t>
    </r>
  </si>
  <si>
    <r>
      <t xml:space="preserve">      </t>
    </r>
    <r>
      <rPr>
        <sz val="10"/>
        <rFont val="宋体"/>
        <family val="0"/>
      </rPr>
      <t>应用技术研究与开发</t>
    </r>
  </si>
  <si>
    <r>
      <t xml:space="preserve">      </t>
    </r>
    <r>
      <rPr>
        <sz val="10"/>
        <rFont val="宋体"/>
        <family val="0"/>
      </rPr>
      <t>产业技术研究与开发</t>
    </r>
  </si>
  <si>
    <r>
      <t xml:space="preserve">      </t>
    </r>
    <r>
      <rPr>
        <sz val="10"/>
        <rFont val="宋体"/>
        <family val="0"/>
      </rPr>
      <t>科技成果转化与扩散</t>
    </r>
  </si>
  <si>
    <r>
      <t xml:space="preserve">      </t>
    </r>
    <r>
      <rPr>
        <sz val="10"/>
        <rFont val="宋体"/>
        <family val="0"/>
      </rPr>
      <t>其他技术研究与开发支出</t>
    </r>
  </si>
  <si>
    <r>
      <t xml:space="preserve">    </t>
    </r>
    <r>
      <rPr>
        <sz val="10"/>
        <rFont val="宋体"/>
        <family val="0"/>
      </rPr>
      <t>科技条件与服务</t>
    </r>
  </si>
  <si>
    <r>
      <t xml:space="preserve">      </t>
    </r>
    <r>
      <rPr>
        <sz val="10"/>
        <rFont val="宋体"/>
        <family val="0"/>
      </rPr>
      <t>技术创新服务体系</t>
    </r>
  </si>
  <si>
    <r>
      <t xml:space="preserve">      </t>
    </r>
    <r>
      <rPr>
        <sz val="10"/>
        <rFont val="宋体"/>
        <family val="0"/>
      </rPr>
      <t>科技条件专项</t>
    </r>
  </si>
  <si>
    <r>
      <t xml:space="preserve">      </t>
    </r>
    <r>
      <rPr>
        <sz val="10"/>
        <rFont val="宋体"/>
        <family val="0"/>
      </rPr>
      <t>其他科技条件与服务支出</t>
    </r>
  </si>
  <si>
    <r>
      <t xml:space="preserve">    </t>
    </r>
    <r>
      <rPr>
        <sz val="10"/>
        <rFont val="宋体"/>
        <family val="0"/>
      </rPr>
      <t>社会科学</t>
    </r>
  </si>
  <si>
    <r>
      <t xml:space="preserve">      </t>
    </r>
    <r>
      <rPr>
        <sz val="10"/>
        <rFont val="宋体"/>
        <family val="0"/>
      </rPr>
      <t>社会科学研究机构</t>
    </r>
  </si>
  <si>
    <r>
      <t xml:space="preserve">      </t>
    </r>
    <r>
      <rPr>
        <sz val="10"/>
        <rFont val="宋体"/>
        <family val="0"/>
      </rPr>
      <t>社会科学研究</t>
    </r>
  </si>
  <si>
    <r>
      <t xml:space="preserve">      </t>
    </r>
    <r>
      <rPr>
        <sz val="10"/>
        <rFont val="宋体"/>
        <family val="0"/>
      </rPr>
      <t>社科基金支出</t>
    </r>
  </si>
  <si>
    <r>
      <t xml:space="preserve">      </t>
    </r>
    <r>
      <rPr>
        <sz val="10"/>
        <rFont val="宋体"/>
        <family val="0"/>
      </rPr>
      <t>其他社会科学支出</t>
    </r>
  </si>
  <si>
    <r>
      <t xml:space="preserve">    </t>
    </r>
    <r>
      <rPr>
        <sz val="10"/>
        <rFont val="宋体"/>
        <family val="0"/>
      </rPr>
      <t>科学技术普及</t>
    </r>
  </si>
  <si>
    <r>
      <t xml:space="preserve">      </t>
    </r>
    <r>
      <rPr>
        <sz val="10"/>
        <rFont val="宋体"/>
        <family val="0"/>
      </rPr>
      <t>科普活动</t>
    </r>
  </si>
  <si>
    <r>
      <t xml:space="preserve">      </t>
    </r>
    <r>
      <rPr>
        <sz val="10"/>
        <rFont val="宋体"/>
        <family val="0"/>
      </rPr>
      <t>青少年科技活动</t>
    </r>
  </si>
  <si>
    <r>
      <t xml:space="preserve">      </t>
    </r>
    <r>
      <rPr>
        <sz val="10"/>
        <rFont val="宋体"/>
        <family val="0"/>
      </rPr>
      <t>学术交流活动</t>
    </r>
  </si>
  <si>
    <r>
      <t xml:space="preserve">      </t>
    </r>
    <r>
      <rPr>
        <sz val="10"/>
        <rFont val="宋体"/>
        <family val="0"/>
      </rPr>
      <t>科技馆站</t>
    </r>
  </si>
  <si>
    <r>
      <t xml:space="preserve">      </t>
    </r>
    <r>
      <rPr>
        <sz val="10"/>
        <rFont val="宋体"/>
        <family val="0"/>
      </rPr>
      <t>其他科学技术普及支出</t>
    </r>
  </si>
  <si>
    <r>
      <t xml:space="preserve">    </t>
    </r>
    <r>
      <rPr>
        <sz val="10"/>
        <rFont val="宋体"/>
        <family val="0"/>
      </rPr>
      <t>科技交流与合作</t>
    </r>
  </si>
  <si>
    <r>
      <t xml:space="preserve">      </t>
    </r>
    <r>
      <rPr>
        <sz val="10"/>
        <rFont val="宋体"/>
        <family val="0"/>
      </rPr>
      <t>国际交流与合作</t>
    </r>
  </si>
  <si>
    <r>
      <t xml:space="preserve">      </t>
    </r>
    <r>
      <rPr>
        <sz val="10"/>
        <rFont val="宋体"/>
        <family val="0"/>
      </rPr>
      <t>重大科技合作项目</t>
    </r>
  </si>
  <si>
    <r>
      <t xml:space="preserve">      </t>
    </r>
    <r>
      <rPr>
        <sz val="10"/>
        <rFont val="宋体"/>
        <family val="0"/>
      </rPr>
      <t>其他科技交流与合作支出</t>
    </r>
  </si>
  <si>
    <r>
      <t xml:space="preserve">    </t>
    </r>
    <r>
      <rPr>
        <sz val="10"/>
        <rFont val="宋体"/>
        <family val="0"/>
      </rPr>
      <t>科技重大项目</t>
    </r>
  </si>
  <si>
    <r>
      <t xml:space="preserve">      </t>
    </r>
    <r>
      <rPr>
        <sz val="10"/>
        <rFont val="宋体"/>
        <family val="0"/>
      </rPr>
      <t>科技重大专项</t>
    </r>
  </si>
  <si>
    <r>
      <t xml:space="preserve">      </t>
    </r>
    <r>
      <rPr>
        <sz val="10"/>
        <rFont val="宋体"/>
        <family val="0"/>
      </rPr>
      <t>重点研发计划</t>
    </r>
  </si>
  <si>
    <r>
      <t xml:space="preserve">    </t>
    </r>
    <r>
      <rPr>
        <sz val="10"/>
        <rFont val="宋体"/>
        <family val="0"/>
      </rPr>
      <t>其他科学技术支出</t>
    </r>
  </si>
  <si>
    <r>
      <t xml:space="preserve">      </t>
    </r>
    <r>
      <rPr>
        <sz val="10"/>
        <rFont val="宋体"/>
        <family val="0"/>
      </rPr>
      <t>科技奖励</t>
    </r>
  </si>
  <si>
    <r>
      <t xml:space="preserve">      </t>
    </r>
    <r>
      <rPr>
        <sz val="10"/>
        <rFont val="宋体"/>
        <family val="0"/>
      </rPr>
      <t>核应急</t>
    </r>
  </si>
  <si>
    <r>
      <t xml:space="preserve">      </t>
    </r>
    <r>
      <rPr>
        <sz val="10"/>
        <rFont val="宋体"/>
        <family val="0"/>
      </rPr>
      <t>转制科研机构</t>
    </r>
  </si>
  <si>
    <r>
      <t xml:space="preserve">      </t>
    </r>
    <r>
      <rPr>
        <sz val="10"/>
        <rFont val="宋体"/>
        <family val="0"/>
      </rPr>
      <t>其他科学技术支出</t>
    </r>
  </si>
  <si>
    <t>七、文化体育与传媒支出</t>
  </si>
  <si>
    <r>
      <t xml:space="preserve">    </t>
    </r>
    <r>
      <rPr>
        <sz val="10"/>
        <rFont val="宋体"/>
        <family val="0"/>
      </rPr>
      <t>文化</t>
    </r>
  </si>
  <si>
    <r>
      <t xml:space="preserve">      </t>
    </r>
    <r>
      <rPr>
        <sz val="10"/>
        <rFont val="宋体"/>
        <family val="0"/>
      </rPr>
      <t>图书馆</t>
    </r>
  </si>
  <si>
    <r>
      <t xml:space="preserve">      </t>
    </r>
    <r>
      <rPr>
        <sz val="10"/>
        <rFont val="宋体"/>
        <family val="0"/>
      </rPr>
      <t>文化展示及纪念机构</t>
    </r>
  </si>
  <si>
    <r>
      <t xml:space="preserve">      </t>
    </r>
    <r>
      <rPr>
        <sz val="10"/>
        <rFont val="宋体"/>
        <family val="0"/>
      </rPr>
      <t>艺术表演场所</t>
    </r>
  </si>
  <si>
    <r>
      <t xml:space="preserve">      </t>
    </r>
    <r>
      <rPr>
        <sz val="10"/>
        <rFont val="宋体"/>
        <family val="0"/>
      </rPr>
      <t>艺术表演团体</t>
    </r>
  </si>
  <si>
    <r>
      <t xml:space="preserve">      </t>
    </r>
    <r>
      <rPr>
        <sz val="10"/>
        <rFont val="宋体"/>
        <family val="0"/>
      </rPr>
      <t>文化活动</t>
    </r>
  </si>
  <si>
    <r>
      <t xml:space="preserve">      </t>
    </r>
    <r>
      <rPr>
        <sz val="10"/>
        <rFont val="宋体"/>
        <family val="0"/>
      </rPr>
      <t>群众文化</t>
    </r>
  </si>
  <si>
    <r>
      <t xml:space="preserve">      </t>
    </r>
    <r>
      <rPr>
        <sz val="10"/>
        <rFont val="宋体"/>
        <family val="0"/>
      </rPr>
      <t>文化交流与合作</t>
    </r>
  </si>
  <si>
    <r>
      <t xml:space="preserve">      </t>
    </r>
    <r>
      <rPr>
        <sz val="10"/>
        <rFont val="宋体"/>
        <family val="0"/>
      </rPr>
      <t>文化创作与保护</t>
    </r>
  </si>
  <si>
    <r>
      <t xml:space="preserve">      </t>
    </r>
    <r>
      <rPr>
        <sz val="10"/>
        <rFont val="宋体"/>
        <family val="0"/>
      </rPr>
      <t>文化市场管理</t>
    </r>
  </si>
  <si>
    <r>
      <t xml:space="preserve">      </t>
    </r>
    <r>
      <rPr>
        <sz val="10"/>
        <rFont val="宋体"/>
        <family val="0"/>
      </rPr>
      <t>其他文化支出</t>
    </r>
  </si>
  <si>
    <r>
      <t xml:space="preserve">    </t>
    </r>
    <r>
      <rPr>
        <sz val="10"/>
        <rFont val="宋体"/>
        <family val="0"/>
      </rPr>
      <t>文物</t>
    </r>
  </si>
  <si>
    <r>
      <t xml:space="preserve">      </t>
    </r>
    <r>
      <rPr>
        <sz val="10"/>
        <rFont val="宋体"/>
        <family val="0"/>
      </rPr>
      <t>文物保护</t>
    </r>
  </si>
  <si>
    <r>
      <t xml:space="preserve">      </t>
    </r>
    <r>
      <rPr>
        <sz val="10"/>
        <rFont val="宋体"/>
        <family val="0"/>
      </rPr>
      <t>博物馆</t>
    </r>
  </si>
  <si>
    <r>
      <t xml:space="preserve">      </t>
    </r>
    <r>
      <rPr>
        <sz val="10"/>
        <rFont val="宋体"/>
        <family val="0"/>
      </rPr>
      <t>历史名城与古迹</t>
    </r>
  </si>
  <si>
    <r>
      <t xml:space="preserve">      </t>
    </r>
    <r>
      <rPr>
        <sz val="10"/>
        <rFont val="宋体"/>
        <family val="0"/>
      </rPr>
      <t>其他文物支出</t>
    </r>
  </si>
  <si>
    <r>
      <t xml:space="preserve">    </t>
    </r>
    <r>
      <rPr>
        <sz val="10"/>
        <rFont val="宋体"/>
        <family val="0"/>
      </rPr>
      <t>体育</t>
    </r>
  </si>
  <si>
    <r>
      <t xml:space="preserve">      </t>
    </r>
    <r>
      <rPr>
        <sz val="10"/>
        <rFont val="宋体"/>
        <family val="0"/>
      </rPr>
      <t>运动项目管理</t>
    </r>
  </si>
  <si>
    <r>
      <t xml:space="preserve">      </t>
    </r>
    <r>
      <rPr>
        <sz val="10"/>
        <rFont val="宋体"/>
        <family val="0"/>
      </rPr>
      <t>体育竞赛</t>
    </r>
  </si>
  <si>
    <r>
      <t xml:space="preserve">      </t>
    </r>
    <r>
      <rPr>
        <sz val="10"/>
        <rFont val="宋体"/>
        <family val="0"/>
      </rPr>
      <t>体育训练</t>
    </r>
  </si>
  <si>
    <r>
      <t xml:space="preserve">      </t>
    </r>
    <r>
      <rPr>
        <sz val="10"/>
        <rFont val="宋体"/>
        <family val="0"/>
      </rPr>
      <t>体育场馆</t>
    </r>
  </si>
  <si>
    <r>
      <t xml:space="preserve">      </t>
    </r>
    <r>
      <rPr>
        <sz val="10"/>
        <rFont val="宋体"/>
        <family val="0"/>
      </rPr>
      <t>群众体育</t>
    </r>
  </si>
  <si>
    <r>
      <t xml:space="preserve">      </t>
    </r>
    <r>
      <rPr>
        <sz val="10"/>
        <rFont val="宋体"/>
        <family val="0"/>
      </rPr>
      <t>体育交流与合作</t>
    </r>
  </si>
  <si>
    <r>
      <t xml:space="preserve">      </t>
    </r>
    <r>
      <rPr>
        <sz val="10"/>
        <rFont val="宋体"/>
        <family val="0"/>
      </rPr>
      <t>其他体育支出</t>
    </r>
  </si>
  <si>
    <r>
      <t xml:space="preserve">    </t>
    </r>
    <r>
      <rPr>
        <sz val="10"/>
        <rFont val="宋体"/>
        <family val="0"/>
      </rPr>
      <t>新闻出版广播影视</t>
    </r>
  </si>
  <si>
    <r>
      <t xml:space="preserve">      </t>
    </r>
    <r>
      <rPr>
        <sz val="10"/>
        <rFont val="宋体"/>
        <family val="0"/>
      </rPr>
      <t>广播</t>
    </r>
  </si>
  <si>
    <r>
      <t xml:space="preserve">      </t>
    </r>
    <r>
      <rPr>
        <sz val="10"/>
        <rFont val="宋体"/>
        <family val="0"/>
      </rPr>
      <t>电视</t>
    </r>
  </si>
  <si>
    <r>
      <t xml:space="preserve">      </t>
    </r>
    <r>
      <rPr>
        <sz val="10"/>
        <rFont val="宋体"/>
        <family val="0"/>
      </rPr>
      <t>电影</t>
    </r>
  </si>
  <si>
    <r>
      <t xml:space="preserve">      </t>
    </r>
    <r>
      <rPr>
        <sz val="10"/>
        <rFont val="宋体"/>
        <family val="0"/>
      </rPr>
      <t>新闻通讯</t>
    </r>
  </si>
  <si>
    <r>
      <t xml:space="preserve">      </t>
    </r>
    <r>
      <rPr>
        <sz val="10"/>
        <rFont val="宋体"/>
        <family val="0"/>
      </rPr>
      <t>出版发行</t>
    </r>
  </si>
  <si>
    <r>
      <t xml:space="preserve">      </t>
    </r>
    <r>
      <rPr>
        <sz val="10"/>
        <rFont val="宋体"/>
        <family val="0"/>
      </rPr>
      <t>版权管理</t>
    </r>
  </si>
  <si>
    <r>
      <t xml:space="preserve">      </t>
    </r>
    <r>
      <rPr>
        <sz val="10"/>
        <rFont val="宋体"/>
        <family val="0"/>
      </rPr>
      <t>其他新闻出版广播影视支出</t>
    </r>
  </si>
  <si>
    <r>
      <t xml:space="preserve">    </t>
    </r>
    <r>
      <rPr>
        <sz val="10"/>
        <rFont val="宋体"/>
        <family val="0"/>
      </rPr>
      <t>其他文化体育与传媒支出</t>
    </r>
  </si>
  <si>
    <r>
      <t xml:space="preserve">      </t>
    </r>
    <r>
      <rPr>
        <sz val="10"/>
        <rFont val="宋体"/>
        <family val="0"/>
      </rPr>
      <t>宣传文化发展专项支出</t>
    </r>
  </si>
  <si>
    <r>
      <t xml:space="preserve">      </t>
    </r>
    <r>
      <rPr>
        <sz val="10"/>
        <rFont val="宋体"/>
        <family val="0"/>
      </rPr>
      <t>文化产业发展专项支出</t>
    </r>
  </si>
  <si>
    <r>
      <t xml:space="preserve">      </t>
    </r>
    <r>
      <rPr>
        <sz val="10"/>
        <rFont val="宋体"/>
        <family val="0"/>
      </rPr>
      <t>其他文化体育与传媒支出</t>
    </r>
  </si>
  <si>
    <t>八、社会保障和就业支出</t>
  </si>
  <si>
    <r>
      <t xml:space="preserve">    </t>
    </r>
    <r>
      <rPr>
        <sz val="10"/>
        <rFont val="宋体"/>
        <family val="0"/>
      </rPr>
      <t>人力资源和社会保障管理事务</t>
    </r>
  </si>
  <si>
    <r>
      <t xml:space="preserve">      </t>
    </r>
    <r>
      <rPr>
        <sz val="10"/>
        <rFont val="宋体"/>
        <family val="0"/>
      </rPr>
      <t>综合业务管理</t>
    </r>
  </si>
  <si>
    <r>
      <t xml:space="preserve">      </t>
    </r>
    <r>
      <rPr>
        <sz val="10"/>
        <rFont val="宋体"/>
        <family val="0"/>
      </rPr>
      <t>劳动保障监察</t>
    </r>
  </si>
  <si>
    <r>
      <t xml:space="preserve">      </t>
    </r>
    <r>
      <rPr>
        <sz val="10"/>
        <rFont val="宋体"/>
        <family val="0"/>
      </rPr>
      <t>就业管理事务</t>
    </r>
  </si>
  <si>
    <r>
      <t xml:space="preserve">      </t>
    </r>
    <r>
      <rPr>
        <sz val="10"/>
        <rFont val="宋体"/>
        <family val="0"/>
      </rPr>
      <t>社会保险业务管理事务</t>
    </r>
  </si>
  <si>
    <r>
      <t xml:space="preserve">      </t>
    </r>
    <r>
      <rPr>
        <sz val="10"/>
        <rFont val="宋体"/>
        <family val="0"/>
      </rPr>
      <t>社会保险经办机构</t>
    </r>
  </si>
  <si>
    <r>
      <t xml:space="preserve">      </t>
    </r>
    <r>
      <rPr>
        <sz val="10"/>
        <rFont val="宋体"/>
        <family val="0"/>
      </rPr>
      <t>劳动关系和维权</t>
    </r>
  </si>
  <si>
    <r>
      <t xml:space="preserve">      </t>
    </r>
    <r>
      <rPr>
        <sz val="10"/>
        <rFont val="宋体"/>
        <family val="0"/>
      </rPr>
      <t>公共就业服务和职业技能鉴定机构</t>
    </r>
  </si>
  <si>
    <r>
      <t xml:space="preserve">      </t>
    </r>
    <r>
      <rPr>
        <sz val="10"/>
        <rFont val="宋体"/>
        <family val="0"/>
      </rPr>
      <t>劳动人事争议调解仲裁</t>
    </r>
  </si>
  <si>
    <r>
      <t xml:space="preserve">      </t>
    </r>
    <r>
      <rPr>
        <sz val="10"/>
        <rFont val="宋体"/>
        <family val="0"/>
      </rPr>
      <t>其他人力资源和社会保障管理事务支出</t>
    </r>
  </si>
  <si>
    <r>
      <t xml:space="preserve">    </t>
    </r>
    <r>
      <rPr>
        <sz val="10"/>
        <rFont val="宋体"/>
        <family val="0"/>
      </rPr>
      <t>民政管理事务</t>
    </r>
  </si>
  <si>
    <r>
      <t xml:space="preserve">      </t>
    </r>
    <r>
      <rPr>
        <sz val="10"/>
        <rFont val="宋体"/>
        <family val="0"/>
      </rPr>
      <t>拥军优属</t>
    </r>
  </si>
  <si>
    <r>
      <t xml:space="preserve">      </t>
    </r>
    <r>
      <rPr>
        <sz val="10"/>
        <rFont val="宋体"/>
        <family val="0"/>
      </rPr>
      <t>老龄事务</t>
    </r>
  </si>
  <si>
    <r>
      <t xml:space="preserve">      </t>
    </r>
    <r>
      <rPr>
        <sz val="10"/>
        <rFont val="宋体"/>
        <family val="0"/>
      </rPr>
      <t>民间组织管理</t>
    </r>
  </si>
  <si>
    <r>
      <t xml:space="preserve">      </t>
    </r>
    <r>
      <rPr>
        <sz val="10"/>
        <rFont val="宋体"/>
        <family val="0"/>
      </rPr>
      <t>行政区划和地名管理</t>
    </r>
  </si>
  <si>
    <r>
      <t xml:space="preserve">      </t>
    </r>
    <r>
      <rPr>
        <sz val="10"/>
        <rFont val="宋体"/>
        <family val="0"/>
      </rPr>
      <t>基层政权和社区建设</t>
    </r>
  </si>
  <si>
    <r>
      <t xml:space="preserve">      </t>
    </r>
    <r>
      <rPr>
        <sz val="10"/>
        <rFont val="宋体"/>
        <family val="0"/>
      </rPr>
      <t>部队供应</t>
    </r>
  </si>
  <si>
    <r>
      <t xml:space="preserve">      </t>
    </r>
    <r>
      <rPr>
        <sz val="10"/>
        <rFont val="宋体"/>
        <family val="0"/>
      </rPr>
      <t>其他民政管理事务支出</t>
    </r>
  </si>
  <si>
    <r>
      <t xml:space="preserve">    </t>
    </r>
    <r>
      <rPr>
        <sz val="10"/>
        <rFont val="宋体"/>
        <family val="0"/>
      </rPr>
      <t>财政对社会保险基金的补助</t>
    </r>
  </si>
  <si>
    <r>
      <t xml:space="preserve">      </t>
    </r>
    <r>
      <rPr>
        <sz val="10"/>
        <rFont val="宋体"/>
        <family val="0"/>
      </rPr>
      <t>财政对基本养老保险基金的补助</t>
    </r>
  </si>
  <si>
    <r>
      <t xml:space="preserve">      </t>
    </r>
    <r>
      <rPr>
        <sz val="10"/>
        <rFont val="宋体"/>
        <family val="0"/>
      </rPr>
      <t>财政对失业保险基金的补助</t>
    </r>
  </si>
  <si>
    <r>
      <t xml:space="preserve">      </t>
    </r>
    <r>
      <rPr>
        <sz val="10"/>
        <rFont val="宋体"/>
        <family val="0"/>
      </rPr>
      <t>财政对基本医疗保险基金的补助</t>
    </r>
  </si>
  <si>
    <r>
      <t xml:space="preserve">      </t>
    </r>
    <r>
      <rPr>
        <sz val="10"/>
        <rFont val="宋体"/>
        <family val="0"/>
      </rPr>
      <t>财政对工伤保险基金的补助</t>
    </r>
  </si>
  <si>
    <r>
      <t xml:space="preserve">      </t>
    </r>
    <r>
      <rPr>
        <sz val="10"/>
        <rFont val="宋体"/>
        <family val="0"/>
      </rPr>
      <t>财政对生育保险基金的补助</t>
    </r>
  </si>
  <si>
    <r>
      <t xml:space="preserve">      </t>
    </r>
    <r>
      <rPr>
        <sz val="10"/>
        <rFont val="宋体"/>
        <family val="0"/>
      </rPr>
      <t>财政对城乡居民基本养老保险基金的补助</t>
    </r>
  </si>
  <si>
    <r>
      <t xml:space="preserve">      </t>
    </r>
    <r>
      <rPr>
        <sz val="10"/>
        <rFont val="宋体"/>
        <family val="0"/>
      </rPr>
      <t>财政对其他社会保险基金的补助</t>
    </r>
  </si>
  <si>
    <r>
      <t xml:space="preserve">    </t>
    </r>
    <r>
      <rPr>
        <sz val="10"/>
        <rFont val="宋体"/>
        <family val="0"/>
      </rPr>
      <t>行政事业单位离退休</t>
    </r>
  </si>
  <si>
    <r>
      <t xml:space="preserve">      </t>
    </r>
    <r>
      <rPr>
        <sz val="10"/>
        <rFont val="宋体"/>
        <family val="0"/>
      </rPr>
      <t>归口管理的行政单位离退休</t>
    </r>
  </si>
  <si>
    <r>
      <t xml:space="preserve">      </t>
    </r>
    <r>
      <rPr>
        <sz val="10"/>
        <rFont val="宋体"/>
        <family val="0"/>
      </rPr>
      <t>事业单位离退休</t>
    </r>
  </si>
  <si>
    <r>
      <t xml:space="preserve">      </t>
    </r>
    <r>
      <rPr>
        <sz val="10"/>
        <rFont val="宋体"/>
        <family val="0"/>
      </rPr>
      <t>离退休人员管理机构</t>
    </r>
  </si>
  <si>
    <r>
      <t xml:space="preserve">      </t>
    </r>
    <r>
      <rPr>
        <sz val="10"/>
        <rFont val="宋体"/>
        <family val="0"/>
      </rPr>
      <t>未归口管理的行政单位离退休</t>
    </r>
  </si>
  <si>
    <r>
      <t xml:space="preserve">      </t>
    </r>
    <r>
      <rPr>
        <sz val="10"/>
        <rFont val="宋体"/>
        <family val="0"/>
      </rPr>
      <t>其他行政事业单位离退休支出</t>
    </r>
  </si>
  <si>
    <r>
      <t xml:space="preserve">    </t>
    </r>
    <r>
      <rPr>
        <sz val="10"/>
        <rFont val="宋体"/>
        <family val="0"/>
      </rPr>
      <t>企业改革补助</t>
    </r>
  </si>
  <si>
    <r>
      <t xml:space="preserve">      </t>
    </r>
    <r>
      <rPr>
        <sz val="10"/>
        <rFont val="宋体"/>
        <family val="0"/>
      </rPr>
      <t>企业关闭破产补助</t>
    </r>
  </si>
  <si>
    <r>
      <t xml:space="preserve">      </t>
    </r>
    <r>
      <rPr>
        <sz val="10"/>
        <rFont val="宋体"/>
        <family val="0"/>
      </rPr>
      <t>厂办大集体改革补助</t>
    </r>
  </si>
  <si>
    <r>
      <t xml:space="preserve">      </t>
    </r>
    <r>
      <rPr>
        <sz val="10"/>
        <rFont val="宋体"/>
        <family val="0"/>
      </rPr>
      <t>其他企业改革发展补助</t>
    </r>
  </si>
  <si>
    <r>
      <t xml:space="preserve">    </t>
    </r>
    <r>
      <rPr>
        <sz val="10"/>
        <rFont val="宋体"/>
        <family val="0"/>
      </rPr>
      <t>就业补助</t>
    </r>
  </si>
  <si>
    <r>
      <t xml:space="preserve">      </t>
    </r>
    <r>
      <rPr>
        <sz val="10"/>
        <rFont val="宋体"/>
        <family val="0"/>
      </rPr>
      <t>就业创业服务补贴</t>
    </r>
  </si>
  <si>
    <r>
      <t xml:space="preserve">      </t>
    </r>
    <r>
      <rPr>
        <sz val="10"/>
        <rFont val="宋体"/>
        <family val="0"/>
      </rPr>
      <t>职业培训补贴</t>
    </r>
  </si>
  <si>
    <r>
      <t xml:space="preserve">      </t>
    </r>
    <r>
      <rPr>
        <sz val="10"/>
        <rFont val="宋体"/>
        <family val="0"/>
      </rPr>
      <t>社会保险补贴</t>
    </r>
  </si>
  <si>
    <r>
      <t xml:space="preserve">      </t>
    </r>
    <r>
      <rPr>
        <sz val="10"/>
        <rFont val="宋体"/>
        <family val="0"/>
      </rPr>
      <t>公益性岗位补贴</t>
    </r>
  </si>
  <si>
    <r>
      <t xml:space="preserve">      </t>
    </r>
    <r>
      <rPr>
        <sz val="10"/>
        <rFont val="宋体"/>
        <family val="0"/>
      </rPr>
      <t>职业技能鉴定补贴</t>
    </r>
  </si>
  <si>
    <r>
      <t xml:space="preserve">      </t>
    </r>
    <r>
      <rPr>
        <sz val="10"/>
        <rFont val="宋体"/>
        <family val="0"/>
      </rPr>
      <t>特定就业政策支出</t>
    </r>
  </si>
  <si>
    <r>
      <t xml:space="preserve">      </t>
    </r>
    <r>
      <rPr>
        <sz val="10"/>
        <rFont val="宋体"/>
        <family val="0"/>
      </rPr>
      <t>就业见习补贴</t>
    </r>
  </si>
  <si>
    <r>
      <t xml:space="preserve">      </t>
    </r>
    <r>
      <rPr>
        <sz val="10"/>
        <rFont val="宋体"/>
        <family val="0"/>
      </rPr>
      <t>高技能人才培养补助</t>
    </r>
  </si>
  <si>
    <r>
      <t xml:space="preserve">      </t>
    </r>
    <r>
      <rPr>
        <sz val="10"/>
        <rFont val="宋体"/>
        <family val="0"/>
      </rPr>
      <t>求职创业补贴</t>
    </r>
  </si>
  <si>
    <r>
      <t xml:space="preserve">      </t>
    </r>
    <r>
      <rPr>
        <sz val="10"/>
        <rFont val="宋体"/>
        <family val="0"/>
      </rPr>
      <t>其他就业补助支出</t>
    </r>
  </si>
  <si>
    <r>
      <t xml:space="preserve">    </t>
    </r>
    <r>
      <rPr>
        <sz val="10"/>
        <rFont val="宋体"/>
        <family val="0"/>
      </rPr>
      <t>抚恤</t>
    </r>
  </si>
  <si>
    <r>
      <t xml:space="preserve">      </t>
    </r>
    <r>
      <rPr>
        <sz val="10"/>
        <rFont val="宋体"/>
        <family val="0"/>
      </rPr>
      <t>死亡抚恤</t>
    </r>
  </si>
  <si>
    <r>
      <t xml:space="preserve">      </t>
    </r>
    <r>
      <rPr>
        <sz val="10"/>
        <rFont val="宋体"/>
        <family val="0"/>
      </rPr>
      <t>伤残抚恤</t>
    </r>
  </si>
  <si>
    <r>
      <t xml:space="preserve">      </t>
    </r>
    <r>
      <rPr>
        <sz val="10"/>
        <rFont val="宋体"/>
        <family val="0"/>
      </rPr>
      <t>在乡复员、退伍军人生活补助</t>
    </r>
  </si>
  <si>
    <r>
      <t xml:space="preserve">      </t>
    </r>
    <r>
      <rPr>
        <sz val="10"/>
        <rFont val="宋体"/>
        <family val="0"/>
      </rPr>
      <t>优抚事业单位支出</t>
    </r>
  </si>
  <si>
    <r>
      <t xml:space="preserve">      </t>
    </r>
    <r>
      <rPr>
        <sz val="10"/>
        <rFont val="宋体"/>
        <family val="0"/>
      </rPr>
      <t>义务兵优待</t>
    </r>
  </si>
  <si>
    <r>
      <t xml:space="preserve">      </t>
    </r>
    <r>
      <rPr>
        <sz val="10"/>
        <rFont val="宋体"/>
        <family val="0"/>
      </rPr>
      <t>农村籍退役士兵老年生活补助</t>
    </r>
  </si>
  <si>
    <r>
      <t xml:space="preserve">      </t>
    </r>
    <r>
      <rPr>
        <sz val="10"/>
        <rFont val="宋体"/>
        <family val="0"/>
      </rPr>
      <t>其他优抚支出</t>
    </r>
  </si>
  <si>
    <r>
      <t xml:space="preserve">    </t>
    </r>
    <r>
      <rPr>
        <sz val="10"/>
        <rFont val="宋体"/>
        <family val="0"/>
      </rPr>
      <t>退役安置</t>
    </r>
  </si>
  <si>
    <r>
      <t xml:space="preserve">      </t>
    </r>
    <r>
      <rPr>
        <sz val="10"/>
        <rFont val="宋体"/>
        <family val="0"/>
      </rPr>
      <t>退役士兵安置</t>
    </r>
  </si>
  <si>
    <r>
      <t xml:space="preserve">      </t>
    </r>
    <r>
      <rPr>
        <sz val="10"/>
        <rFont val="宋体"/>
        <family val="0"/>
      </rPr>
      <t>军队移交政府的离退休人员安置</t>
    </r>
  </si>
  <si>
    <r>
      <t xml:space="preserve">      </t>
    </r>
    <r>
      <rPr>
        <sz val="10"/>
        <rFont val="宋体"/>
        <family val="0"/>
      </rPr>
      <t>军队移交政府离退休干部管理机构</t>
    </r>
  </si>
  <si>
    <r>
      <t xml:space="preserve">      </t>
    </r>
    <r>
      <rPr>
        <sz val="10"/>
        <rFont val="宋体"/>
        <family val="0"/>
      </rPr>
      <t>退役士兵管理教育</t>
    </r>
  </si>
  <si>
    <r>
      <t xml:space="preserve">      </t>
    </r>
    <r>
      <rPr>
        <sz val="10"/>
        <rFont val="宋体"/>
        <family val="0"/>
      </rPr>
      <t>其他退役安置支出</t>
    </r>
  </si>
  <si>
    <r>
      <t xml:space="preserve">    </t>
    </r>
    <r>
      <rPr>
        <sz val="10"/>
        <rFont val="宋体"/>
        <family val="0"/>
      </rPr>
      <t>社会福利</t>
    </r>
  </si>
  <si>
    <r>
      <t xml:space="preserve">      </t>
    </r>
    <r>
      <rPr>
        <sz val="10"/>
        <rFont val="宋体"/>
        <family val="0"/>
      </rPr>
      <t>儿童福利</t>
    </r>
  </si>
  <si>
    <r>
      <t xml:space="preserve">      </t>
    </r>
    <r>
      <rPr>
        <sz val="10"/>
        <rFont val="宋体"/>
        <family val="0"/>
      </rPr>
      <t>老年福利</t>
    </r>
  </si>
  <si>
    <r>
      <t xml:space="preserve">      </t>
    </r>
    <r>
      <rPr>
        <sz val="10"/>
        <rFont val="宋体"/>
        <family val="0"/>
      </rPr>
      <t>假肢矫形</t>
    </r>
  </si>
  <si>
    <r>
      <t xml:space="preserve">      </t>
    </r>
    <r>
      <rPr>
        <sz val="10"/>
        <rFont val="宋体"/>
        <family val="0"/>
      </rPr>
      <t>殡葬</t>
    </r>
  </si>
  <si>
    <r>
      <t xml:space="preserve">      </t>
    </r>
    <r>
      <rPr>
        <sz val="10"/>
        <rFont val="宋体"/>
        <family val="0"/>
      </rPr>
      <t>社会福利事业单位</t>
    </r>
  </si>
  <si>
    <r>
      <t xml:space="preserve">      </t>
    </r>
    <r>
      <rPr>
        <sz val="10"/>
        <rFont val="宋体"/>
        <family val="0"/>
      </rPr>
      <t>其他社会福利支出</t>
    </r>
  </si>
  <si>
    <r>
      <t xml:space="preserve">    </t>
    </r>
    <r>
      <rPr>
        <sz val="10"/>
        <rFont val="宋体"/>
        <family val="0"/>
      </rPr>
      <t>残疾人事业</t>
    </r>
  </si>
  <si>
    <r>
      <t xml:space="preserve">      </t>
    </r>
    <r>
      <rPr>
        <sz val="10"/>
        <rFont val="宋体"/>
        <family val="0"/>
      </rPr>
      <t>残疾人康复</t>
    </r>
  </si>
  <si>
    <r>
      <t xml:space="preserve">      </t>
    </r>
    <r>
      <rPr>
        <sz val="10"/>
        <rFont val="宋体"/>
        <family val="0"/>
      </rPr>
      <t>残疾人就业和扶贫</t>
    </r>
  </si>
  <si>
    <r>
      <t xml:space="preserve">      </t>
    </r>
    <r>
      <rPr>
        <sz val="10"/>
        <rFont val="宋体"/>
        <family val="0"/>
      </rPr>
      <t>残疾人体育</t>
    </r>
  </si>
  <si>
    <r>
      <t xml:space="preserve">      </t>
    </r>
    <r>
      <rPr>
        <sz val="10"/>
        <rFont val="宋体"/>
        <family val="0"/>
      </rPr>
      <t>其他残疾人事业支出</t>
    </r>
  </si>
  <si>
    <r>
      <t xml:space="preserve">    </t>
    </r>
    <r>
      <rPr>
        <sz val="10"/>
        <rFont val="宋体"/>
        <family val="0"/>
      </rPr>
      <t>自然灾害生活救助</t>
    </r>
  </si>
  <si>
    <r>
      <t xml:space="preserve">      </t>
    </r>
    <r>
      <rPr>
        <sz val="10"/>
        <rFont val="宋体"/>
        <family val="0"/>
      </rPr>
      <t>中央自然灾害生活补助</t>
    </r>
  </si>
  <si>
    <r>
      <t xml:space="preserve">      </t>
    </r>
    <r>
      <rPr>
        <sz val="10"/>
        <rFont val="宋体"/>
        <family val="0"/>
      </rPr>
      <t>地方自然灾害生活补助</t>
    </r>
  </si>
  <si>
    <r>
      <t xml:space="preserve">      </t>
    </r>
    <r>
      <rPr>
        <sz val="10"/>
        <rFont val="宋体"/>
        <family val="0"/>
      </rPr>
      <t>自然灾害灾后重建补助</t>
    </r>
  </si>
  <si>
    <r>
      <t xml:space="preserve">      </t>
    </r>
    <r>
      <rPr>
        <sz val="10"/>
        <rFont val="宋体"/>
        <family val="0"/>
      </rPr>
      <t>其他自然灾害生活救助支出</t>
    </r>
  </si>
  <si>
    <r>
      <t xml:space="preserve">    </t>
    </r>
    <r>
      <rPr>
        <sz val="10"/>
        <rFont val="宋体"/>
        <family val="0"/>
      </rPr>
      <t>红十字事业</t>
    </r>
  </si>
  <si>
    <r>
      <t xml:space="preserve">      </t>
    </r>
    <r>
      <rPr>
        <sz val="10"/>
        <rFont val="宋体"/>
        <family val="0"/>
      </rPr>
      <t>其他红十字事业支出</t>
    </r>
  </si>
  <si>
    <r>
      <t xml:space="preserve">    </t>
    </r>
    <r>
      <rPr>
        <sz val="10"/>
        <rFont val="宋体"/>
        <family val="0"/>
      </rPr>
      <t>最低生活保障</t>
    </r>
  </si>
  <si>
    <r>
      <t xml:space="preserve">      </t>
    </r>
    <r>
      <rPr>
        <sz val="10"/>
        <rFont val="宋体"/>
        <family val="0"/>
      </rPr>
      <t>城市最低生活保障金支出</t>
    </r>
  </si>
  <si>
    <r>
      <t xml:space="preserve">      </t>
    </r>
    <r>
      <rPr>
        <sz val="10"/>
        <rFont val="宋体"/>
        <family val="0"/>
      </rPr>
      <t>农村最低生活保障金支出</t>
    </r>
  </si>
  <si>
    <r>
      <t xml:space="preserve">    </t>
    </r>
    <r>
      <rPr>
        <sz val="10"/>
        <rFont val="宋体"/>
        <family val="0"/>
      </rPr>
      <t>临时救助</t>
    </r>
  </si>
  <si>
    <r>
      <t xml:space="preserve">      </t>
    </r>
    <r>
      <rPr>
        <sz val="10"/>
        <rFont val="宋体"/>
        <family val="0"/>
      </rPr>
      <t>临时救助支出</t>
    </r>
  </si>
  <si>
    <r>
      <t xml:space="preserve">      </t>
    </r>
    <r>
      <rPr>
        <sz val="10"/>
        <rFont val="宋体"/>
        <family val="0"/>
      </rPr>
      <t>流浪乞讨人员救助支出</t>
    </r>
  </si>
  <si>
    <r>
      <t xml:space="preserve">    </t>
    </r>
    <r>
      <rPr>
        <sz val="10"/>
        <rFont val="宋体"/>
        <family val="0"/>
      </rPr>
      <t>特困人员供养</t>
    </r>
  </si>
  <si>
    <r>
      <t xml:space="preserve">      </t>
    </r>
    <r>
      <rPr>
        <sz val="10"/>
        <rFont val="宋体"/>
        <family val="0"/>
      </rPr>
      <t>城市特困人员供养支出</t>
    </r>
  </si>
  <si>
    <r>
      <t xml:space="preserve">      </t>
    </r>
    <r>
      <rPr>
        <sz val="10"/>
        <rFont val="宋体"/>
        <family val="0"/>
      </rPr>
      <t>农村五保供养支出</t>
    </r>
  </si>
  <si>
    <r>
      <t xml:space="preserve">    </t>
    </r>
    <r>
      <rPr>
        <sz val="10"/>
        <rFont val="宋体"/>
        <family val="0"/>
      </rPr>
      <t>补充道路交通事故社会救助基金</t>
    </r>
  </si>
  <si>
    <r>
      <t xml:space="preserve">      </t>
    </r>
    <r>
      <rPr>
        <sz val="10"/>
        <rFont val="宋体"/>
        <family val="0"/>
      </rPr>
      <t>交强险营业税补助基金支出</t>
    </r>
  </si>
  <si>
    <r>
      <t xml:space="preserve">      </t>
    </r>
    <r>
      <rPr>
        <sz val="10"/>
        <rFont val="宋体"/>
        <family val="0"/>
      </rPr>
      <t>交强险罚款收入补助基金支出</t>
    </r>
  </si>
  <si>
    <r>
      <t xml:space="preserve">    </t>
    </r>
    <r>
      <rPr>
        <sz val="10"/>
        <rFont val="宋体"/>
        <family val="0"/>
      </rPr>
      <t>其他生活救助</t>
    </r>
  </si>
  <si>
    <r>
      <t xml:space="preserve">      </t>
    </r>
    <r>
      <rPr>
        <sz val="10"/>
        <rFont val="宋体"/>
        <family val="0"/>
      </rPr>
      <t>其他城市生活救助</t>
    </r>
  </si>
  <si>
    <r>
      <t xml:space="preserve">      </t>
    </r>
    <r>
      <rPr>
        <sz val="10"/>
        <rFont val="宋体"/>
        <family val="0"/>
      </rPr>
      <t>其他农村生活救助</t>
    </r>
  </si>
  <si>
    <r>
      <t xml:space="preserve">    </t>
    </r>
    <r>
      <rPr>
        <sz val="10"/>
        <rFont val="宋体"/>
        <family val="0"/>
      </rPr>
      <t>其他社会保障和就业支出</t>
    </r>
  </si>
  <si>
    <r>
      <t xml:space="preserve">      </t>
    </r>
    <r>
      <rPr>
        <sz val="10"/>
        <rFont val="宋体"/>
        <family val="0"/>
      </rPr>
      <t>其他社会保障和就业支出</t>
    </r>
  </si>
  <si>
    <t>九、医疗卫生与计划生育支出</t>
  </si>
  <si>
    <r>
      <t xml:space="preserve">    </t>
    </r>
    <r>
      <rPr>
        <sz val="10"/>
        <rFont val="宋体"/>
        <family val="0"/>
      </rPr>
      <t>医疗卫生与计划生育管理事务</t>
    </r>
  </si>
  <si>
    <r>
      <t xml:space="preserve">      </t>
    </r>
    <r>
      <rPr>
        <sz val="10"/>
        <rFont val="宋体"/>
        <family val="0"/>
      </rPr>
      <t>其他医疗卫生与计划生育管理事务支出</t>
    </r>
  </si>
  <si>
    <r>
      <t xml:space="preserve">    </t>
    </r>
    <r>
      <rPr>
        <sz val="10"/>
        <rFont val="宋体"/>
        <family val="0"/>
      </rPr>
      <t>公立医院</t>
    </r>
  </si>
  <si>
    <r>
      <t xml:space="preserve">      </t>
    </r>
    <r>
      <rPr>
        <sz val="10"/>
        <rFont val="宋体"/>
        <family val="0"/>
      </rPr>
      <t>综合医院</t>
    </r>
  </si>
  <si>
    <r>
      <t xml:space="preserve">      </t>
    </r>
    <r>
      <rPr>
        <sz val="10"/>
        <rFont val="宋体"/>
        <family val="0"/>
      </rPr>
      <t>中医（民族）医院</t>
    </r>
  </si>
  <si>
    <r>
      <t xml:space="preserve">      </t>
    </r>
    <r>
      <rPr>
        <sz val="10"/>
        <rFont val="宋体"/>
        <family val="0"/>
      </rPr>
      <t>传染病医院</t>
    </r>
  </si>
  <si>
    <r>
      <t xml:space="preserve">      </t>
    </r>
    <r>
      <rPr>
        <sz val="10"/>
        <rFont val="宋体"/>
        <family val="0"/>
      </rPr>
      <t>职业病防治医院</t>
    </r>
  </si>
  <si>
    <r>
      <t xml:space="preserve">      </t>
    </r>
    <r>
      <rPr>
        <sz val="10"/>
        <rFont val="宋体"/>
        <family val="0"/>
      </rPr>
      <t>精神病医院</t>
    </r>
  </si>
  <si>
    <r>
      <t xml:space="preserve">      </t>
    </r>
    <r>
      <rPr>
        <sz val="10"/>
        <rFont val="宋体"/>
        <family val="0"/>
      </rPr>
      <t>妇产医院</t>
    </r>
  </si>
  <si>
    <r>
      <t xml:space="preserve">      </t>
    </r>
    <r>
      <rPr>
        <sz val="10"/>
        <rFont val="宋体"/>
        <family val="0"/>
      </rPr>
      <t>儿童医院</t>
    </r>
  </si>
  <si>
    <r>
      <t xml:space="preserve">      </t>
    </r>
    <r>
      <rPr>
        <sz val="10"/>
        <rFont val="宋体"/>
        <family val="0"/>
      </rPr>
      <t>其他专科医院</t>
    </r>
  </si>
  <si>
    <r>
      <t xml:space="preserve">      </t>
    </r>
    <r>
      <rPr>
        <sz val="10"/>
        <rFont val="宋体"/>
        <family val="0"/>
      </rPr>
      <t>福利医院</t>
    </r>
  </si>
  <si>
    <r>
      <t xml:space="preserve">      </t>
    </r>
    <r>
      <rPr>
        <sz val="10"/>
        <rFont val="宋体"/>
        <family val="0"/>
      </rPr>
      <t>行业医院</t>
    </r>
  </si>
  <si>
    <r>
      <t xml:space="preserve">      </t>
    </r>
    <r>
      <rPr>
        <sz val="10"/>
        <rFont val="宋体"/>
        <family val="0"/>
      </rPr>
      <t>处理医疗欠费</t>
    </r>
  </si>
  <si>
    <r>
      <t xml:space="preserve">      </t>
    </r>
    <r>
      <rPr>
        <sz val="10"/>
        <rFont val="宋体"/>
        <family val="0"/>
      </rPr>
      <t>其他公立医院支出</t>
    </r>
  </si>
  <si>
    <r>
      <t xml:space="preserve">    </t>
    </r>
    <r>
      <rPr>
        <sz val="10"/>
        <rFont val="宋体"/>
        <family val="0"/>
      </rPr>
      <t>基层医疗卫生机构</t>
    </r>
  </si>
  <si>
    <r>
      <t xml:space="preserve">      </t>
    </r>
    <r>
      <rPr>
        <sz val="10"/>
        <rFont val="宋体"/>
        <family val="0"/>
      </rPr>
      <t>城市社区卫生机构</t>
    </r>
  </si>
  <si>
    <r>
      <t xml:space="preserve">      </t>
    </r>
    <r>
      <rPr>
        <sz val="10"/>
        <rFont val="宋体"/>
        <family val="0"/>
      </rPr>
      <t>乡镇卫生院</t>
    </r>
  </si>
  <si>
    <r>
      <t xml:space="preserve">      </t>
    </r>
    <r>
      <rPr>
        <sz val="10"/>
        <rFont val="宋体"/>
        <family val="0"/>
      </rPr>
      <t>其他基层医疗卫生机构支出</t>
    </r>
  </si>
  <si>
    <r>
      <t xml:space="preserve">    </t>
    </r>
    <r>
      <rPr>
        <sz val="10"/>
        <rFont val="宋体"/>
        <family val="0"/>
      </rPr>
      <t>公共卫生</t>
    </r>
  </si>
  <si>
    <r>
      <t xml:space="preserve">      </t>
    </r>
    <r>
      <rPr>
        <sz val="10"/>
        <rFont val="宋体"/>
        <family val="0"/>
      </rPr>
      <t>疾病预防控制机构</t>
    </r>
  </si>
  <si>
    <r>
      <t xml:space="preserve">      </t>
    </r>
    <r>
      <rPr>
        <sz val="10"/>
        <rFont val="宋体"/>
        <family val="0"/>
      </rPr>
      <t>卫生监督机构</t>
    </r>
  </si>
  <si>
    <r>
      <t xml:space="preserve">      </t>
    </r>
    <r>
      <rPr>
        <sz val="10"/>
        <rFont val="宋体"/>
        <family val="0"/>
      </rPr>
      <t>妇幼保健机构</t>
    </r>
  </si>
  <si>
    <r>
      <t xml:space="preserve">      </t>
    </r>
    <r>
      <rPr>
        <sz val="10"/>
        <rFont val="宋体"/>
        <family val="0"/>
      </rPr>
      <t>精神卫生机构</t>
    </r>
  </si>
  <si>
    <r>
      <t xml:space="preserve">      </t>
    </r>
    <r>
      <rPr>
        <sz val="10"/>
        <rFont val="宋体"/>
        <family val="0"/>
      </rPr>
      <t>应急救治机构</t>
    </r>
  </si>
  <si>
    <r>
      <t xml:space="preserve">      </t>
    </r>
    <r>
      <rPr>
        <sz val="10"/>
        <rFont val="宋体"/>
        <family val="0"/>
      </rPr>
      <t>采供血机构</t>
    </r>
  </si>
  <si>
    <r>
      <t xml:space="preserve">      </t>
    </r>
    <r>
      <rPr>
        <sz val="10"/>
        <rFont val="宋体"/>
        <family val="0"/>
      </rPr>
      <t>其他专业公共卫生机构</t>
    </r>
  </si>
  <si>
    <r>
      <t xml:space="preserve">      </t>
    </r>
    <r>
      <rPr>
        <sz val="10"/>
        <rFont val="宋体"/>
        <family val="0"/>
      </rPr>
      <t>基本公共卫生服务</t>
    </r>
  </si>
  <si>
    <r>
      <t xml:space="preserve">      </t>
    </r>
    <r>
      <rPr>
        <sz val="10"/>
        <rFont val="宋体"/>
        <family val="0"/>
      </rPr>
      <t>重大公共卫生专项</t>
    </r>
  </si>
  <si>
    <r>
      <t xml:space="preserve">      </t>
    </r>
    <r>
      <rPr>
        <sz val="10"/>
        <rFont val="宋体"/>
        <family val="0"/>
      </rPr>
      <t>突发公共卫生事件应急处理</t>
    </r>
  </si>
  <si>
    <r>
      <t xml:space="preserve">      </t>
    </r>
    <r>
      <rPr>
        <sz val="10"/>
        <rFont val="宋体"/>
        <family val="0"/>
      </rPr>
      <t>其他公共卫生支出</t>
    </r>
  </si>
  <si>
    <r>
      <t xml:space="preserve">    </t>
    </r>
    <r>
      <rPr>
        <sz val="10"/>
        <rFont val="宋体"/>
        <family val="0"/>
      </rPr>
      <t>医疗保障</t>
    </r>
  </si>
  <si>
    <r>
      <t xml:space="preserve">      </t>
    </r>
    <r>
      <rPr>
        <sz val="10"/>
        <rFont val="宋体"/>
        <family val="0"/>
      </rPr>
      <t>行政单位医疗</t>
    </r>
  </si>
  <si>
    <r>
      <t xml:space="preserve">      </t>
    </r>
    <r>
      <rPr>
        <sz val="10"/>
        <rFont val="宋体"/>
        <family val="0"/>
      </rPr>
      <t>事业单位医疗</t>
    </r>
  </si>
  <si>
    <r>
      <t xml:space="preserve">      </t>
    </r>
    <r>
      <rPr>
        <sz val="10"/>
        <rFont val="宋体"/>
        <family val="0"/>
      </rPr>
      <t>公务员医疗补助</t>
    </r>
  </si>
  <si>
    <r>
      <t xml:space="preserve">      </t>
    </r>
    <r>
      <rPr>
        <sz val="10"/>
        <rFont val="宋体"/>
        <family val="0"/>
      </rPr>
      <t>优抚对象医疗补助</t>
    </r>
  </si>
  <si>
    <r>
      <t xml:space="preserve">      </t>
    </r>
    <r>
      <rPr>
        <sz val="10"/>
        <rFont val="宋体"/>
        <family val="0"/>
      </rPr>
      <t>新型农村合作医疗</t>
    </r>
  </si>
  <si>
    <r>
      <t xml:space="preserve">      </t>
    </r>
    <r>
      <rPr>
        <sz val="10"/>
        <rFont val="宋体"/>
        <family val="0"/>
      </rPr>
      <t>城镇居民基本医疗保险</t>
    </r>
  </si>
  <si>
    <r>
      <t xml:space="preserve">      </t>
    </r>
    <r>
      <rPr>
        <sz val="10"/>
        <rFont val="宋体"/>
        <family val="0"/>
      </rPr>
      <t>城乡医疗救助</t>
    </r>
  </si>
  <si>
    <r>
      <t xml:space="preserve">      </t>
    </r>
    <r>
      <rPr>
        <sz val="10"/>
        <rFont val="宋体"/>
        <family val="0"/>
      </rPr>
      <t>疾病应急救助</t>
    </r>
  </si>
  <si>
    <r>
      <t xml:space="preserve">      </t>
    </r>
    <r>
      <rPr>
        <sz val="10"/>
        <rFont val="宋体"/>
        <family val="0"/>
      </rPr>
      <t>其他医疗保障支出</t>
    </r>
  </si>
  <si>
    <r>
      <t xml:space="preserve">    </t>
    </r>
    <r>
      <rPr>
        <sz val="10"/>
        <rFont val="宋体"/>
        <family val="0"/>
      </rPr>
      <t>中医药</t>
    </r>
  </si>
  <si>
    <r>
      <t xml:space="preserve">      </t>
    </r>
    <r>
      <rPr>
        <sz val="10"/>
        <rFont val="宋体"/>
        <family val="0"/>
      </rPr>
      <t>中医（民族医）药专项</t>
    </r>
  </si>
  <si>
    <r>
      <t xml:space="preserve">      </t>
    </r>
    <r>
      <rPr>
        <sz val="10"/>
        <rFont val="宋体"/>
        <family val="0"/>
      </rPr>
      <t>其他中医药支出</t>
    </r>
  </si>
  <si>
    <r>
      <t xml:space="preserve">    </t>
    </r>
    <r>
      <rPr>
        <sz val="10"/>
        <rFont val="宋体"/>
        <family val="0"/>
      </rPr>
      <t>计划生育事务</t>
    </r>
  </si>
  <si>
    <r>
      <t xml:space="preserve">      </t>
    </r>
    <r>
      <rPr>
        <sz val="10"/>
        <rFont val="宋体"/>
        <family val="0"/>
      </rPr>
      <t>计划生育机构</t>
    </r>
  </si>
  <si>
    <r>
      <t xml:space="preserve">      </t>
    </r>
    <r>
      <rPr>
        <sz val="10"/>
        <rFont val="宋体"/>
        <family val="0"/>
      </rPr>
      <t>计划生育服务</t>
    </r>
  </si>
  <si>
    <r>
      <t xml:space="preserve">      </t>
    </r>
    <r>
      <rPr>
        <sz val="10"/>
        <rFont val="宋体"/>
        <family val="0"/>
      </rPr>
      <t>其他计划生育事务支出</t>
    </r>
  </si>
  <si>
    <r>
      <t xml:space="preserve">    </t>
    </r>
    <r>
      <rPr>
        <sz val="10"/>
        <rFont val="宋体"/>
        <family val="0"/>
      </rPr>
      <t>食品和药品监督管理事务</t>
    </r>
  </si>
  <si>
    <r>
      <t xml:space="preserve">      </t>
    </r>
    <r>
      <rPr>
        <sz val="10"/>
        <rFont val="宋体"/>
        <family val="0"/>
      </rPr>
      <t>药品事务</t>
    </r>
  </si>
  <si>
    <r>
      <t xml:space="preserve">      </t>
    </r>
    <r>
      <rPr>
        <sz val="10"/>
        <rFont val="宋体"/>
        <family val="0"/>
      </rPr>
      <t>化妆品事务</t>
    </r>
  </si>
  <si>
    <r>
      <t xml:space="preserve">      </t>
    </r>
    <r>
      <rPr>
        <sz val="10"/>
        <rFont val="宋体"/>
        <family val="0"/>
      </rPr>
      <t>医疗器械事务</t>
    </r>
  </si>
  <si>
    <r>
      <t xml:space="preserve">      </t>
    </r>
    <r>
      <rPr>
        <sz val="10"/>
        <rFont val="宋体"/>
        <family val="0"/>
      </rPr>
      <t>食品安全事务</t>
    </r>
  </si>
  <si>
    <r>
      <t xml:space="preserve">      </t>
    </r>
    <r>
      <rPr>
        <sz val="10"/>
        <rFont val="宋体"/>
        <family val="0"/>
      </rPr>
      <t>其他食品和药品监督管理事务支出</t>
    </r>
  </si>
  <si>
    <r>
      <t xml:space="preserve">    </t>
    </r>
    <r>
      <rPr>
        <sz val="10"/>
        <rFont val="宋体"/>
        <family val="0"/>
      </rPr>
      <t>其他医疗卫生与计划生育支出</t>
    </r>
  </si>
  <si>
    <r>
      <t xml:space="preserve">      </t>
    </r>
    <r>
      <rPr>
        <sz val="10"/>
        <rFont val="宋体"/>
        <family val="0"/>
      </rPr>
      <t>其他医疗卫生与计划生育支出</t>
    </r>
  </si>
  <si>
    <t>十、节能环保支出</t>
  </si>
  <si>
    <r>
      <t xml:space="preserve">    </t>
    </r>
    <r>
      <rPr>
        <sz val="10"/>
        <rFont val="宋体"/>
        <family val="0"/>
      </rPr>
      <t>环境保护管理事务</t>
    </r>
  </si>
  <si>
    <r>
      <t xml:space="preserve">      </t>
    </r>
    <r>
      <rPr>
        <sz val="10"/>
        <rFont val="宋体"/>
        <family val="0"/>
      </rPr>
      <t>环境保护宣传</t>
    </r>
  </si>
  <si>
    <r>
      <t xml:space="preserve">      </t>
    </r>
    <r>
      <rPr>
        <sz val="10"/>
        <rFont val="宋体"/>
        <family val="0"/>
      </rPr>
      <t>环境保护法规、规划及标准</t>
    </r>
  </si>
  <si>
    <r>
      <t xml:space="preserve">      </t>
    </r>
    <r>
      <rPr>
        <sz val="10"/>
        <rFont val="宋体"/>
        <family val="0"/>
      </rPr>
      <t>环境国际合作及履约</t>
    </r>
  </si>
  <si>
    <r>
      <t xml:space="preserve">      </t>
    </r>
    <r>
      <rPr>
        <sz val="10"/>
        <rFont val="宋体"/>
        <family val="0"/>
      </rPr>
      <t>环境保护行政许可</t>
    </r>
  </si>
  <si>
    <r>
      <t xml:space="preserve">      </t>
    </r>
    <r>
      <rPr>
        <sz val="10"/>
        <rFont val="宋体"/>
        <family val="0"/>
      </rPr>
      <t>其他环境保护管理事务支出</t>
    </r>
  </si>
  <si>
    <r>
      <t xml:space="preserve">    </t>
    </r>
    <r>
      <rPr>
        <sz val="10"/>
        <rFont val="宋体"/>
        <family val="0"/>
      </rPr>
      <t>环境监测与监察</t>
    </r>
  </si>
  <si>
    <r>
      <t xml:space="preserve">      </t>
    </r>
    <r>
      <rPr>
        <sz val="10"/>
        <rFont val="宋体"/>
        <family val="0"/>
      </rPr>
      <t>建设项目环评审查与监督</t>
    </r>
  </si>
  <si>
    <r>
      <t xml:space="preserve">      </t>
    </r>
    <r>
      <rPr>
        <sz val="10"/>
        <rFont val="宋体"/>
        <family val="0"/>
      </rPr>
      <t>核与辐射安全监督</t>
    </r>
  </si>
  <si>
    <r>
      <t xml:space="preserve">      </t>
    </r>
    <r>
      <rPr>
        <sz val="10"/>
        <rFont val="宋体"/>
        <family val="0"/>
      </rPr>
      <t>其他环境监测与监察支出</t>
    </r>
  </si>
  <si>
    <r>
      <t xml:space="preserve">    </t>
    </r>
    <r>
      <rPr>
        <sz val="10"/>
        <rFont val="宋体"/>
        <family val="0"/>
      </rPr>
      <t>污染防治</t>
    </r>
  </si>
  <si>
    <r>
      <t xml:space="preserve">      </t>
    </r>
    <r>
      <rPr>
        <sz val="10"/>
        <rFont val="宋体"/>
        <family val="0"/>
      </rPr>
      <t>大气</t>
    </r>
  </si>
  <si>
    <r>
      <t xml:space="preserve">      </t>
    </r>
    <r>
      <rPr>
        <sz val="10"/>
        <rFont val="宋体"/>
        <family val="0"/>
      </rPr>
      <t>水体</t>
    </r>
  </si>
  <si>
    <r>
      <t xml:space="preserve">      </t>
    </r>
    <r>
      <rPr>
        <sz val="10"/>
        <rFont val="宋体"/>
        <family val="0"/>
      </rPr>
      <t>噪声</t>
    </r>
  </si>
  <si>
    <r>
      <t xml:space="preserve">      </t>
    </r>
    <r>
      <rPr>
        <sz val="10"/>
        <rFont val="宋体"/>
        <family val="0"/>
      </rPr>
      <t>固体废弃物与化学品</t>
    </r>
  </si>
  <si>
    <r>
      <t xml:space="preserve">      </t>
    </r>
    <r>
      <rPr>
        <sz val="10"/>
        <rFont val="宋体"/>
        <family val="0"/>
      </rPr>
      <t>放射源和放射性废物监管</t>
    </r>
  </si>
  <si>
    <r>
      <t xml:space="preserve">      </t>
    </r>
    <r>
      <rPr>
        <sz val="10"/>
        <rFont val="宋体"/>
        <family val="0"/>
      </rPr>
      <t>辐射</t>
    </r>
  </si>
  <si>
    <r>
      <t xml:space="preserve">      </t>
    </r>
    <r>
      <rPr>
        <sz val="10"/>
        <rFont val="宋体"/>
        <family val="0"/>
      </rPr>
      <t>排污费安排的支出</t>
    </r>
  </si>
  <si>
    <r>
      <t xml:space="preserve">      </t>
    </r>
    <r>
      <rPr>
        <sz val="10"/>
        <rFont val="宋体"/>
        <family val="0"/>
      </rPr>
      <t>其他污染防治支出</t>
    </r>
  </si>
  <si>
    <r>
      <t xml:space="preserve">    </t>
    </r>
    <r>
      <rPr>
        <sz val="10"/>
        <rFont val="宋体"/>
        <family val="0"/>
      </rPr>
      <t>自然生态保护</t>
    </r>
  </si>
  <si>
    <r>
      <t xml:space="preserve">      </t>
    </r>
    <r>
      <rPr>
        <sz val="10"/>
        <rFont val="宋体"/>
        <family val="0"/>
      </rPr>
      <t>生态保护</t>
    </r>
  </si>
  <si>
    <r>
      <t xml:space="preserve">      </t>
    </r>
    <r>
      <rPr>
        <sz val="10"/>
        <rFont val="宋体"/>
        <family val="0"/>
      </rPr>
      <t>农村环境保护</t>
    </r>
  </si>
  <si>
    <r>
      <t xml:space="preserve">      </t>
    </r>
    <r>
      <rPr>
        <sz val="10"/>
        <rFont val="宋体"/>
        <family val="0"/>
      </rPr>
      <t>自然保护区</t>
    </r>
  </si>
  <si>
    <r>
      <t xml:space="preserve">      </t>
    </r>
    <r>
      <rPr>
        <sz val="10"/>
        <rFont val="宋体"/>
        <family val="0"/>
      </rPr>
      <t>生物及物种资源保护</t>
    </r>
  </si>
  <si>
    <r>
      <t xml:space="preserve">      </t>
    </r>
    <r>
      <rPr>
        <sz val="10"/>
        <rFont val="宋体"/>
        <family val="0"/>
      </rPr>
      <t>其他自然生态保护支出</t>
    </r>
  </si>
  <si>
    <r>
      <t xml:space="preserve">    </t>
    </r>
    <r>
      <rPr>
        <sz val="10"/>
        <rFont val="宋体"/>
        <family val="0"/>
      </rPr>
      <t>天然林保护</t>
    </r>
  </si>
  <si>
    <r>
      <t xml:space="preserve">      </t>
    </r>
    <r>
      <rPr>
        <sz val="10"/>
        <rFont val="宋体"/>
        <family val="0"/>
      </rPr>
      <t>森林管护</t>
    </r>
  </si>
  <si>
    <r>
      <t xml:space="preserve">      </t>
    </r>
    <r>
      <rPr>
        <sz val="10"/>
        <rFont val="宋体"/>
        <family val="0"/>
      </rPr>
      <t>社会保险补助</t>
    </r>
  </si>
  <si>
    <r>
      <t xml:space="preserve">      </t>
    </r>
    <r>
      <rPr>
        <sz val="10"/>
        <rFont val="宋体"/>
        <family val="0"/>
      </rPr>
      <t>政策性社会性支出补助</t>
    </r>
  </si>
  <si>
    <r>
      <t xml:space="preserve">      </t>
    </r>
    <r>
      <rPr>
        <sz val="10"/>
        <rFont val="宋体"/>
        <family val="0"/>
      </rPr>
      <t>天然林保护工程建设</t>
    </r>
  </si>
  <si>
    <r>
      <t xml:space="preserve">      </t>
    </r>
    <r>
      <rPr>
        <sz val="10"/>
        <rFont val="宋体"/>
        <family val="0"/>
      </rPr>
      <t>其他天然林保护支出</t>
    </r>
  </si>
  <si>
    <r>
      <t xml:space="preserve">    </t>
    </r>
    <r>
      <rPr>
        <sz val="10"/>
        <rFont val="宋体"/>
        <family val="0"/>
      </rPr>
      <t>退耕还林</t>
    </r>
  </si>
  <si>
    <r>
      <t xml:space="preserve">      </t>
    </r>
    <r>
      <rPr>
        <sz val="10"/>
        <rFont val="宋体"/>
        <family val="0"/>
      </rPr>
      <t>退耕现金</t>
    </r>
  </si>
  <si>
    <r>
      <t xml:space="preserve">      </t>
    </r>
    <r>
      <rPr>
        <sz val="10"/>
        <rFont val="宋体"/>
        <family val="0"/>
      </rPr>
      <t>退耕还林粮食折现补贴</t>
    </r>
  </si>
  <si>
    <r>
      <t xml:space="preserve">      </t>
    </r>
    <r>
      <rPr>
        <sz val="10"/>
        <rFont val="宋体"/>
        <family val="0"/>
      </rPr>
      <t>退耕还林粮食费用补贴</t>
    </r>
  </si>
  <si>
    <r>
      <t xml:space="preserve">      </t>
    </r>
    <r>
      <rPr>
        <sz val="10"/>
        <rFont val="宋体"/>
        <family val="0"/>
      </rPr>
      <t>退耕还林工程建设</t>
    </r>
  </si>
  <si>
    <r>
      <t xml:space="preserve">      </t>
    </r>
    <r>
      <rPr>
        <sz val="10"/>
        <rFont val="宋体"/>
        <family val="0"/>
      </rPr>
      <t>其他退耕还林支出</t>
    </r>
  </si>
  <si>
    <r>
      <t xml:space="preserve">    </t>
    </r>
    <r>
      <rPr>
        <sz val="10"/>
        <rFont val="宋体"/>
        <family val="0"/>
      </rPr>
      <t>风沙荒漠治理</t>
    </r>
  </si>
  <si>
    <r>
      <t xml:space="preserve">      </t>
    </r>
    <r>
      <rPr>
        <sz val="10"/>
        <rFont val="宋体"/>
        <family val="0"/>
      </rPr>
      <t>京津风沙源治理工程建设</t>
    </r>
  </si>
  <si>
    <r>
      <t xml:space="preserve">      </t>
    </r>
    <r>
      <rPr>
        <sz val="10"/>
        <rFont val="宋体"/>
        <family val="0"/>
      </rPr>
      <t>其他风沙荒漠治理支出</t>
    </r>
  </si>
  <si>
    <r>
      <t xml:space="preserve">    </t>
    </r>
    <r>
      <rPr>
        <sz val="10"/>
        <rFont val="宋体"/>
        <family val="0"/>
      </rPr>
      <t>退牧还草</t>
    </r>
  </si>
  <si>
    <r>
      <t xml:space="preserve">      </t>
    </r>
    <r>
      <rPr>
        <sz val="10"/>
        <rFont val="宋体"/>
        <family val="0"/>
      </rPr>
      <t>退牧还草工程建设</t>
    </r>
  </si>
  <si>
    <r>
      <t xml:space="preserve">      </t>
    </r>
    <r>
      <rPr>
        <sz val="10"/>
        <rFont val="宋体"/>
        <family val="0"/>
      </rPr>
      <t>其他退牧还草支出</t>
    </r>
  </si>
  <si>
    <r>
      <t xml:space="preserve">    </t>
    </r>
    <r>
      <rPr>
        <sz val="10"/>
        <rFont val="宋体"/>
        <family val="0"/>
      </rPr>
      <t>已垦草原退耕还草</t>
    </r>
  </si>
  <si>
    <r>
      <t xml:space="preserve">    </t>
    </r>
    <r>
      <rPr>
        <sz val="10"/>
        <rFont val="宋体"/>
        <family val="0"/>
      </rPr>
      <t>能源节约利用</t>
    </r>
  </si>
  <si>
    <r>
      <t xml:space="preserve">    </t>
    </r>
    <r>
      <rPr>
        <sz val="10"/>
        <rFont val="宋体"/>
        <family val="0"/>
      </rPr>
      <t>污染减排</t>
    </r>
  </si>
  <si>
    <r>
      <t xml:space="preserve">      </t>
    </r>
    <r>
      <rPr>
        <sz val="10"/>
        <rFont val="宋体"/>
        <family val="0"/>
      </rPr>
      <t>环境监测与信息</t>
    </r>
  </si>
  <si>
    <r>
      <t xml:space="preserve">      </t>
    </r>
    <r>
      <rPr>
        <sz val="10"/>
        <rFont val="宋体"/>
        <family val="0"/>
      </rPr>
      <t>环境执法监察</t>
    </r>
  </si>
  <si>
    <r>
      <t xml:space="preserve">      </t>
    </r>
    <r>
      <rPr>
        <sz val="10"/>
        <rFont val="宋体"/>
        <family val="0"/>
      </rPr>
      <t>减排专项支出</t>
    </r>
  </si>
  <si>
    <r>
      <t xml:space="preserve">      </t>
    </r>
    <r>
      <rPr>
        <sz val="10"/>
        <rFont val="宋体"/>
        <family val="0"/>
      </rPr>
      <t>清洁生产专项支出</t>
    </r>
  </si>
  <si>
    <r>
      <t xml:space="preserve">      </t>
    </r>
    <r>
      <rPr>
        <sz val="10"/>
        <rFont val="宋体"/>
        <family val="0"/>
      </rPr>
      <t>其他污染减排支出</t>
    </r>
  </si>
  <si>
    <r>
      <t xml:space="preserve">    </t>
    </r>
    <r>
      <rPr>
        <sz val="10"/>
        <rFont val="宋体"/>
        <family val="0"/>
      </rPr>
      <t>可再生能源</t>
    </r>
  </si>
  <si>
    <r>
      <t xml:space="preserve">    </t>
    </r>
    <r>
      <rPr>
        <sz val="10"/>
        <rFont val="宋体"/>
        <family val="0"/>
      </rPr>
      <t>循环经济</t>
    </r>
  </si>
  <si>
    <r>
      <t xml:space="preserve">    </t>
    </r>
    <r>
      <rPr>
        <sz val="10"/>
        <rFont val="宋体"/>
        <family val="0"/>
      </rPr>
      <t>能源管理事务</t>
    </r>
  </si>
  <si>
    <r>
      <t xml:space="preserve">      </t>
    </r>
    <r>
      <rPr>
        <sz val="10"/>
        <rFont val="宋体"/>
        <family val="0"/>
      </rPr>
      <t>能源预测预警</t>
    </r>
  </si>
  <si>
    <r>
      <t xml:space="preserve">      </t>
    </r>
    <r>
      <rPr>
        <sz val="10"/>
        <rFont val="宋体"/>
        <family val="0"/>
      </rPr>
      <t>能源战略规划与实施</t>
    </r>
  </si>
  <si>
    <r>
      <t xml:space="preserve">      </t>
    </r>
    <r>
      <rPr>
        <sz val="10"/>
        <rFont val="宋体"/>
        <family val="0"/>
      </rPr>
      <t>能源科技装备</t>
    </r>
  </si>
  <si>
    <r>
      <t xml:space="preserve">      </t>
    </r>
    <r>
      <rPr>
        <sz val="10"/>
        <rFont val="宋体"/>
        <family val="0"/>
      </rPr>
      <t>能源行业管理</t>
    </r>
  </si>
  <si>
    <r>
      <t xml:space="preserve">      </t>
    </r>
    <r>
      <rPr>
        <sz val="10"/>
        <rFont val="宋体"/>
        <family val="0"/>
      </rPr>
      <t>能源管理</t>
    </r>
  </si>
  <si>
    <r>
      <t xml:space="preserve">      </t>
    </r>
    <r>
      <rPr>
        <sz val="10"/>
        <rFont val="宋体"/>
        <family val="0"/>
      </rPr>
      <t>石油储备发展管理</t>
    </r>
  </si>
  <si>
    <r>
      <t xml:space="preserve">      </t>
    </r>
    <r>
      <rPr>
        <sz val="10"/>
        <rFont val="宋体"/>
        <family val="0"/>
      </rPr>
      <t>能源调查</t>
    </r>
  </si>
  <si>
    <r>
      <t xml:space="preserve">      </t>
    </r>
    <r>
      <rPr>
        <sz val="10"/>
        <rFont val="宋体"/>
        <family val="0"/>
      </rPr>
      <t>农村电网建设</t>
    </r>
  </si>
  <si>
    <r>
      <t xml:space="preserve">      </t>
    </r>
    <r>
      <rPr>
        <sz val="10"/>
        <rFont val="宋体"/>
        <family val="0"/>
      </rPr>
      <t>其他能源管理事务支出</t>
    </r>
  </si>
  <si>
    <r>
      <t xml:space="preserve">    </t>
    </r>
    <r>
      <rPr>
        <sz val="10"/>
        <rFont val="宋体"/>
        <family val="0"/>
      </rPr>
      <t>其他节能环保支出</t>
    </r>
  </si>
  <si>
    <t>十一、城乡社区支出</t>
  </si>
  <si>
    <r>
      <t xml:space="preserve">      </t>
    </r>
    <r>
      <rPr>
        <sz val="10"/>
        <rFont val="宋体"/>
        <family val="0"/>
      </rPr>
      <t>城乡社区管理事务</t>
    </r>
  </si>
  <si>
    <r>
      <t xml:space="preserve">        </t>
    </r>
    <r>
      <rPr>
        <sz val="10"/>
        <rFont val="宋体"/>
        <family val="0"/>
      </rPr>
      <t>行政运行</t>
    </r>
  </si>
  <si>
    <r>
      <t xml:space="preserve">        </t>
    </r>
    <r>
      <rPr>
        <sz val="10"/>
        <rFont val="宋体"/>
        <family val="0"/>
      </rPr>
      <t>一般行政管理事务</t>
    </r>
  </si>
  <si>
    <r>
      <t xml:space="preserve">        </t>
    </r>
    <r>
      <rPr>
        <sz val="10"/>
        <rFont val="宋体"/>
        <family val="0"/>
      </rPr>
      <t>机关服务</t>
    </r>
  </si>
  <si>
    <r>
      <t xml:space="preserve">        </t>
    </r>
    <r>
      <rPr>
        <sz val="10"/>
        <rFont val="宋体"/>
        <family val="0"/>
      </rPr>
      <t>城管执法</t>
    </r>
  </si>
  <si>
    <r>
      <t xml:space="preserve">        </t>
    </r>
    <r>
      <rPr>
        <sz val="10"/>
        <rFont val="宋体"/>
        <family val="0"/>
      </rPr>
      <t>工程建设标准规范编制与监管</t>
    </r>
  </si>
  <si>
    <r>
      <t xml:space="preserve">        </t>
    </r>
    <r>
      <rPr>
        <sz val="10"/>
        <rFont val="宋体"/>
        <family val="0"/>
      </rPr>
      <t>工程建设管理</t>
    </r>
  </si>
  <si>
    <r>
      <t xml:space="preserve">        </t>
    </r>
    <r>
      <rPr>
        <sz val="10"/>
        <rFont val="宋体"/>
        <family val="0"/>
      </rPr>
      <t>市政公用行业市场监管</t>
    </r>
  </si>
  <si>
    <r>
      <t xml:space="preserve">        </t>
    </r>
    <r>
      <rPr>
        <sz val="10"/>
        <rFont val="宋体"/>
        <family val="0"/>
      </rPr>
      <t>国家重点风景区规划与保护</t>
    </r>
  </si>
  <si>
    <r>
      <t xml:space="preserve">        </t>
    </r>
    <r>
      <rPr>
        <sz val="10"/>
        <rFont val="宋体"/>
        <family val="0"/>
      </rPr>
      <t>住宅建设与房地产市场监管</t>
    </r>
  </si>
  <si>
    <r>
      <t xml:space="preserve">        </t>
    </r>
    <r>
      <rPr>
        <sz val="10"/>
        <rFont val="宋体"/>
        <family val="0"/>
      </rPr>
      <t>执业资格注册、资质审查</t>
    </r>
  </si>
  <si>
    <r>
      <t xml:space="preserve">        </t>
    </r>
    <r>
      <rPr>
        <sz val="10"/>
        <rFont val="宋体"/>
        <family val="0"/>
      </rPr>
      <t>其他城乡社区管理事务支出</t>
    </r>
  </si>
  <si>
    <r>
      <t xml:space="preserve">      </t>
    </r>
    <r>
      <rPr>
        <sz val="10"/>
        <rFont val="宋体"/>
        <family val="0"/>
      </rPr>
      <t>城乡社区规划与管理</t>
    </r>
  </si>
  <si>
    <r>
      <t xml:space="preserve">      </t>
    </r>
    <r>
      <rPr>
        <sz val="10"/>
        <rFont val="宋体"/>
        <family val="0"/>
      </rPr>
      <t>城乡社区公共设施</t>
    </r>
  </si>
  <si>
    <r>
      <t xml:space="preserve">        </t>
    </r>
    <r>
      <rPr>
        <sz val="10"/>
        <rFont val="宋体"/>
        <family val="0"/>
      </rPr>
      <t>小城镇基础设施建设</t>
    </r>
  </si>
  <si>
    <r>
      <t xml:space="preserve">        </t>
    </r>
    <r>
      <rPr>
        <sz val="10"/>
        <rFont val="宋体"/>
        <family val="0"/>
      </rPr>
      <t>其他城乡社区公共设施支出</t>
    </r>
  </si>
  <si>
    <r>
      <t xml:space="preserve">      </t>
    </r>
    <r>
      <rPr>
        <sz val="10"/>
        <rFont val="宋体"/>
        <family val="0"/>
      </rPr>
      <t>城乡社区环境卫生</t>
    </r>
  </si>
  <si>
    <r>
      <t xml:space="preserve">      </t>
    </r>
    <r>
      <rPr>
        <sz val="10"/>
        <rFont val="宋体"/>
        <family val="0"/>
      </rPr>
      <t>建设市场管理与监督</t>
    </r>
  </si>
  <si>
    <r>
      <t xml:space="preserve">      </t>
    </r>
    <r>
      <rPr>
        <sz val="10"/>
        <rFont val="宋体"/>
        <family val="0"/>
      </rPr>
      <t>其他城乡社区支出</t>
    </r>
  </si>
  <si>
    <t>十二、农林水支出</t>
  </si>
  <si>
    <r>
      <t xml:space="preserve">      </t>
    </r>
    <r>
      <rPr>
        <sz val="10"/>
        <rFont val="宋体"/>
        <family val="0"/>
      </rPr>
      <t>农业</t>
    </r>
  </si>
  <si>
    <r>
      <t xml:space="preserve">        </t>
    </r>
    <r>
      <rPr>
        <sz val="10"/>
        <rFont val="宋体"/>
        <family val="0"/>
      </rPr>
      <t>事业运行</t>
    </r>
  </si>
  <si>
    <r>
      <t xml:space="preserve">        </t>
    </r>
    <r>
      <rPr>
        <sz val="10"/>
        <rFont val="宋体"/>
        <family val="0"/>
      </rPr>
      <t>农垦运行</t>
    </r>
  </si>
  <si>
    <r>
      <t xml:space="preserve">        </t>
    </r>
    <r>
      <rPr>
        <sz val="10"/>
        <rFont val="宋体"/>
        <family val="0"/>
      </rPr>
      <t>科技转化与推广服务</t>
    </r>
  </si>
  <si>
    <r>
      <t xml:space="preserve">        </t>
    </r>
    <r>
      <rPr>
        <sz val="10"/>
        <rFont val="宋体"/>
        <family val="0"/>
      </rPr>
      <t>病虫害控制</t>
    </r>
  </si>
  <si>
    <r>
      <t xml:space="preserve">        </t>
    </r>
    <r>
      <rPr>
        <sz val="10"/>
        <rFont val="宋体"/>
        <family val="0"/>
      </rPr>
      <t>农产品质量安全</t>
    </r>
  </si>
  <si>
    <r>
      <t xml:space="preserve">        </t>
    </r>
    <r>
      <rPr>
        <sz val="10"/>
        <rFont val="宋体"/>
        <family val="0"/>
      </rPr>
      <t>执法监管</t>
    </r>
  </si>
  <si>
    <r>
      <t xml:space="preserve">        </t>
    </r>
    <r>
      <rPr>
        <sz val="10"/>
        <rFont val="宋体"/>
        <family val="0"/>
      </rPr>
      <t>统计监测与信息服务</t>
    </r>
  </si>
  <si>
    <r>
      <t xml:space="preserve">        </t>
    </r>
    <r>
      <rPr>
        <sz val="10"/>
        <rFont val="宋体"/>
        <family val="0"/>
      </rPr>
      <t>农业行业业务管理</t>
    </r>
  </si>
  <si>
    <r>
      <t xml:space="preserve">        </t>
    </r>
    <r>
      <rPr>
        <sz val="10"/>
        <rFont val="宋体"/>
        <family val="0"/>
      </rPr>
      <t>对外交流与合作</t>
    </r>
  </si>
  <si>
    <r>
      <t xml:space="preserve">        </t>
    </r>
    <r>
      <rPr>
        <sz val="10"/>
        <rFont val="宋体"/>
        <family val="0"/>
      </rPr>
      <t>防灾救灾</t>
    </r>
  </si>
  <si>
    <r>
      <t xml:space="preserve">        </t>
    </r>
    <r>
      <rPr>
        <sz val="10"/>
        <rFont val="宋体"/>
        <family val="0"/>
      </rPr>
      <t>稳定农民收入补贴</t>
    </r>
  </si>
  <si>
    <r>
      <t xml:space="preserve">        </t>
    </r>
    <r>
      <rPr>
        <sz val="10"/>
        <rFont val="宋体"/>
        <family val="0"/>
      </rPr>
      <t>农业结构调整补贴</t>
    </r>
  </si>
  <si>
    <r>
      <t xml:space="preserve">        </t>
    </r>
    <r>
      <rPr>
        <sz val="10"/>
        <rFont val="宋体"/>
        <family val="0"/>
      </rPr>
      <t>农业生产支持补贴</t>
    </r>
  </si>
  <si>
    <r>
      <t xml:space="preserve">        </t>
    </r>
    <r>
      <rPr>
        <sz val="10"/>
        <rFont val="宋体"/>
        <family val="0"/>
      </rPr>
      <t>农业组织化与产业化经营</t>
    </r>
  </si>
  <si>
    <r>
      <t xml:space="preserve">        </t>
    </r>
    <r>
      <rPr>
        <sz val="10"/>
        <rFont val="宋体"/>
        <family val="0"/>
      </rPr>
      <t>农产品加工与促销</t>
    </r>
  </si>
  <si>
    <r>
      <t xml:space="preserve">        </t>
    </r>
    <r>
      <rPr>
        <sz val="10"/>
        <rFont val="宋体"/>
        <family val="0"/>
      </rPr>
      <t>农村公益事业</t>
    </r>
  </si>
  <si>
    <r>
      <t xml:space="preserve">        </t>
    </r>
    <r>
      <rPr>
        <sz val="10"/>
        <rFont val="宋体"/>
        <family val="0"/>
      </rPr>
      <t>综合财力补助</t>
    </r>
  </si>
  <si>
    <r>
      <t xml:space="preserve">        </t>
    </r>
    <r>
      <rPr>
        <sz val="10"/>
        <rFont val="宋体"/>
        <family val="0"/>
      </rPr>
      <t>农业资源保护修复与利用</t>
    </r>
  </si>
  <si>
    <r>
      <t xml:space="preserve">        </t>
    </r>
    <r>
      <rPr>
        <sz val="10"/>
        <rFont val="宋体"/>
        <family val="0"/>
      </rPr>
      <t>农村道路建设</t>
    </r>
  </si>
  <si>
    <r>
      <t xml:space="preserve">        </t>
    </r>
    <r>
      <rPr>
        <sz val="10"/>
        <rFont val="宋体"/>
        <family val="0"/>
      </rPr>
      <t>成品油价格改革对渔业的补贴</t>
    </r>
  </si>
  <si>
    <r>
      <t xml:space="preserve">        </t>
    </r>
    <r>
      <rPr>
        <sz val="10"/>
        <rFont val="宋体"/>
        <family val="0"/>
      </rPr>
      <t>对高校毕业生到基层任职补助</t>
    </r>
  </si>
  <si>
    <r>
      <t xml:space="preserve">        </t>
    </r>
    <r>
      <rPr>
        <sz val="10"/>
        <rFont val="宋体"/>
        <family val="0"/>
      </rPr>
      <t>草原植被恢复费安排的支出</t>
    </r>
  </si>
  <si>
    <r>
      <t xml:space="preserve">        </t>
    </r>
    <r>
      <rPr>
        <sz val="10"/>
        <rFont val="宋体"/>
        <family val="0"/>
      </rPr>
      <t>其他农业支出</t>
    </r>
  </si>
  <si>
    <r>
      <t xml:space="preserve">      </t>
    </r>
    <r>
      <rPr>
        <sz val="10"/>
        <rFont val="宋体"/>
        <family val="0"/>
      </rPr>
      <t>林业</t>
    </r>
  </si>
  <si>
    <r>
      <t xml:space="preserve">        </t>
    </r>
    <r>
      <rPr>
        <sz val="10"/>
        <rFont val="宋体"/>
        <family val="0"/>
      </rPr>
      <t>林业事业机构</t>
    </r>
  </si>
  <si>
    <r>
      <t xml:space="preserve">        </t>
    </r>
    <r>
      <rPr>
        <sz val="10"/>
        <rFont val="宋体"/>
        <family val="0"/>
      </rPr>
      <t>森林培育</t>
    </r>
  </si>
  <si>
    <r>
      <t xml:space="preserve">        </t>
    </r>
    <r>
      <rPr>
        <sz val="10"/>
        <rFont val="宋体"/>
        <family val="0"/>
      </rPr>
      <t>林业技术推广</t>
    </r>
  </si>
  <si>
    <r>
      <t xml:space="preserve">        </t>
    </r>
    <r>
      <rPr>
        <sz val="10"/>
        <rFont val="宋体"/>
        <family val="0"/>
      </rPr>
      <t>森林资源管理</t>
    </r>
  </si>
  <si>
    <r>
      <t xml:space="preserve">        </t>
    </r>
    <r>
      <rPr>
        <sz val="10"/>
        <rFont val="宋体"/>
        <family val="0"/>
      </rPr>
      <t>森林资源监测</t>
    </r>
  </si>
  <si>
    <r>
      <t xml:space="preserve">        </t>
    </r>
    <r>
      <rPr>
        <sz val="10"/>
        <rFont val="宋体"/>
        <family val="0"/>
      </rPr>
      <t>森林生态效益补偿</t>
    </r>
  </si>
  <si>
    <r>
      <t xml:space="preserve">        </t>
    </r>
    <r>
      <rPr>
        <sz val="10"/>
        <rFont val="宋体"/>
        <family val="0"/>
      </rPr>
      <t>林业自然保护区</t>
    </r>
  </si>
  <si>
    <r>
      <t xml:space="preserve">        </t>
    </r>
    <r>
      <rPr>
        <sz val="10"/>
        <rFont val="宋体"/>
        <family val="0"/>
      </rPr>
      <t>动植物保护</t>
    </r>
  </si>
  <si>
    <r>
      <t xml:space="preserve">        </t>
    </r>
    <r>
      <rPr>
        <sz val="10"/>
        <rFont val="宋体"/>
        <family val="0"/>
      </rPr>
      <t>湿地保护</t>
    </r>
  </si>
  <si>
    <r>
      <t xml:space="preserve">        </t>
    </r>
    <r>
      <rPr>
        <sz val="10"/>
        <rFont val="宋体"/>
        <family val="0"/>
      </rPr>
      <t>林业执法与监督</t>
    </r>
  </si>
  <si>
    <r>
      <t xml:space="preserve">        </t>
    </r>
    <r>
      <rPr>
        <sz val="10"/>
        <rFont val="宋体"/>
        <family val="0"/>
      </rPr>
      <t>林业检疫检测</t>
    </r>
  </si>
  <si>
    <r>
      <t xml:space="preserve">        </t>
    </r>
    <r>
      <rPr>
        <sz val="10"/>
        <rFont val="宋体"/>
        <family val="0"/>
      </rPr>
      <t>防沙治沙</t>
    </r>
  </si>
  <si>
    <r>
      <t xml:space="preserve">        </t>
    </r>
    <r>
      <rPr>
        <sz val="10"/>
        <rFont val="宋体"/>
        <family val="0"/>
      </rPr>
      <t>林业质量安全</t>
    </r>
  </si>
  <si>
    <r>
      <t xml:space="preserve">        </t>
    </r>
    <r>
      <rPr>
        <sz val="10"/>
        <rFont val="宋体"/>
        <family val="0"/>
      </rPr>
      <t>林业工程与项目管理</t>
    </r>
  </si>
  <si>
    <r>
      <t xml:space="preserve">        </t>
    </r>
    <r>
      <rPr>
        <sz val="10"/>
        <rFont val="宋体"/>
        <family val="0"/>
      </rPr>
      <t>林业对外合作与交流</t>
    </r>
  </si>
  <si>
    <r>
      <t xml:space="preserve">        </t>
    </r>
    <r>
      <rPr>
        <sz val="10"/>
        <rFont val="宋体"/>
        <family val="0"/>
      </rPr>
      <t>林业产业化</t>
    </r>
  </si>
  <si>
    <r>
      <t xml:space="preserve">        </t>
    </r>
    <r>
      <rPr>
        <sz val="10"/>
        <rFont val="宋体"/>
        <family val="0"/>
      </rPr>
      <t>信息管理</t>
    </r>
  </si>
  <si>
    <r>
      <t xml:space="preserve">        </t>
    </r>
    <r>
      <rPr>
        <sz val="10"/>
        <rFont val="宋体"/>
        <family val="0"/>
      </rPr>
      <t>林业政策制定与宣传</t>
    </r>
  </si>
  <si>
    <r>
      <t xml:space="preserve">        </t>
    </r>
    <r>
      <rPr>
        <sz val="10"/>
        <rFont val="宋体"/>
        <family val="0"/>
      </rPr>
      <t>林业资金审计稽查</t>
    </r>
  </si>
  <si>
    <r>
      <t xml:space="preserve">        </t>
    </r>
    <r>
      <rPr>
        <sz val="10"/>
        <rFont val="宋体"/>
        <family val="0"/>
      </rPr>
      <t>林区公共支出</t>
    </r>
  </si>
  <si>
    <r>
      <t xml:space="preserve">        </t>
    </r>
    <r>
      <rPr>
        <sz val="10"/>
        <rFont val="宋体"/>
        <family val="0"/>
      </rPr>
      <t>林业贷款贴息</t>
    </r>
  </si>
  <si>
    <r>
      <t xml:space="preserve">        </t>
    </r>
    <r>
      <rPr>
        <sz val="10"/>
        <rFont val="宋体"/>
        <family val="0"/>
      </rPr>
      <t>成品油价格改革对林业的补贴</t>
    </r>
  </si>
  <si>
    <r>
      <t xml:space="preserve">        </t>
    </r>
    <r>
      <rPr>
        <sz val="10"/>
        <rFont val="宋体"/>
        <family val="0"/>
      </rPr>
      <t>森林保险保费补贴</t>
    </r>
  </si>
  <si>
    <r>
      <t xml:space="preserve">        </t>
    </r>
    <r>
      <rPr>
        <sz val="10"/>
        <rFont val="宋体"/>
        <family val="0"/>
      </rPr>
      <t>林业防灾减灾</t>
    </r>
  </si>
  <si>
    <r>
      <t xml:space="preserve">        </t>
    </r>
    <r>
      <rPr>
        <sz val="10"/>
        <rFont val="宋体"/>
        <family val="0"/>
      </rPr>
      <t>其他林业支出</t>
    </r>
  </si>
  <si>
    <r>
      <t xml:space="preserve">      </t>
    </r>
    <r>
      <rPr>
        <sz val="10"/>
        <rFont val="宋体"/>
        <family val="0"/>
      </rPr>
      <t>水利</t>
    </r>
  </si>
  <si>
    <r>
      <t xml:space="preserve">        </t>
    </r>
    <r>
      <rPr>
        <sz val="10"/>
        <rFont val="宋体"/>
        <family val="0"/>
      </rPr>
      <t>水利行业业务管理</t>
    </r>
  </si>
  <si>
    <r>
      <t xml:space="preserve">        </t>
    </r>
    <r>
      <rPr>
        <sz val="10"/>
        <rFont val="宋体"/>
        <family val="0"/>
      </rPr>
      <t>水利工程建设</t>
    </r>
  </si>
  <si>
    <r>
      <t xml:space="preserve">        </t>
    </r>
    <r>
      <rPr>
        <sz val="10"/>
        <rFont val="宋体"/>
        <family val="0"/>
      </rPr>
      <t>水利工程运行与维护</t>
    </r>
  </si>
  <si>
    <r>
      <t xml:space="preserve">        </t>
    </r>
    <r>
      <rPr>
        <sz val="10"/>
        <rFont val="宋体"/>
        <family val="0"/>
      </rPr>
      <t>长江黄河等流域管理</t>
    </r>
  </si>
  <si>
    <r>
      <t xml:space="preserve">        </t>
    </r>
    <r>
      <rPr>
        <sz val="10"/>
        <rFont val="宋体"/>
        <family val="0"/>
      </rPr>
      <t>水利前期工作</t>
    </r>
  </si>
  <si>
    <r>
      <t xml:space="preserve">        </t>
    </r>
    <r>
      <rPr>
        <sz val="10"/>
        <rFont val="宋体"/>
        <family val="0"/>
      </rPr>
      <t>水利执法监督</t>
    </r>
  </si>
  <si>
    <r>
      <t xml:space="preserve">        </t>
    </r>
    <r>
      <rPr>
        <sz val="10"/>
        <rFont val="宋体"/>
        <family val="0"/>
      </rPr>
      <t>水土保持</t>
    </r>
  </si>
  <si>
    <r>
      <t xml:space="preserve">        </t>
    </r>
    <r>
      <rPr>
        <sz val="10"/>
        <rFont val="宋体"/>
        <family val="0"/>
      </rPr>
      <t>水资源节约管理与保护</t>
    </r>
  </si>
  <si>
    <r>
      <t xml:space="preserve">        </t>
    </r>
    <r>
      <rPr>
        <sz val="10"/>
        <rFont val="宋体"/>
        <family val="0"/>
      </rPr>
      <t>水质监测</t>
    </r>
  </si>
  <si>
    <r>
      <t xml:space="preserve">        </t>
    </r>
    <r>
      <rPr>
        <sz val="10"/>
        <rFont val="宋体"/>
        <family val="0"/>
      </rPr>
      <t>水文测报</t>
    </r>
  </si>
  <si>
    <r>
      <t xml:space="preserve">        </t>
    </r>
    <r>
      <rPr>
        <sz val="10"/>
        <rFont val="宋体"/>
        <family val="0"/>
      </rPr>
      <t>防汛</t>
    </r>
  </si>
  <si>
    <r>
      <t xml:space="preserve">        </t>
    </r>
    <r>
      <rPr>
        <sz val="10"/>
        <rFont val="宋体"/>
        <family val="0"/>
      </rPr>
      <t>抗旱</t>
    </r>
  </si>
  <si>
    <r>
      <t xml:space="preserve">        </t>
    </r>
    <r>
      <rPr>
        <sz val="10"/>
        <rFont val="宋体"/>
        <family val="0"/>
      </rPr>
      <t>农田水利</t>
    </r>
  </si>
  <si>
    <r>
      <t xml:space="preserve">        </t>
    </r>
    <r>
      <rPr>
        <sz val="10"/>
        <rFont val="宋体"/>
        <family val="0"/>
      </rPr>
      <t>水利技术推广</t>
    </r>
  </si>
  <si>
    <r>
      <t xml:space="preserve">        </t>
    </r>
    <r>
      <rPr>
        <sz val="10"/>
        <rFont val="宋体"/>
        <family val="0"/>
      </rPr>
      <t>国际河流治理与管理</t>
    </r>
  </si>
  <si>
    <r>
      <t xml:space="preserve">        </t>
    </r>
    <r>
      <rPr>
        <sz val="10"/>
        <rFont val="宋体"/>
        <family val="0"/>
      </rPr>
      <t>江河湖库水系综合治理</t>
    </r>
  </si>
  <si>
    <r>
      <t xml:space="preserve">        </t>
    </r>
    <r>
      <rPr>
        <sz val="10"/>
        <rFont val="宋体"/>
        <family val="0"/>
      </rPr>
      <t>大中型水库移民后期扶持专项支出</t>
    </r>
  </si>
  <si>
    <r>
      <t xml:space="preserve">        </t>
    </r>
    <r>
      <rPr>
        <sz val="10"/>
        <rFont val="宋体"/>
        <family val="0"/>
      </rPr>
      <t>水利安全监督</t>
    </r>
  </si>
  <si>
    <r>
      <t xml:space="preserve">        </t>
    </r>
    <r>
      <rPr>
        <sz val="10"/>
        <rFont val="宋体"/>
        <family val="0"/>
      </rPr>
      <t>水资源费安排的支出</t>
    </r>
  </si>
  <si>
    <r>
      <t xml:space="preserve">        </t>
    </r>
    <r>
      <rPr>
        <sz val="10"/>
        <rFont val="宋体"/>
        <family val="0"/>
      </rPr>
      <t>砂石资源费支出</t>
    </r>
  </si>
  <si>
    <r>
      <t xml:space="preserve">        </t>
    </r>
    <r>
      <rPr>
        <sz val="10"/>
        <rFont val="宋体"/>
        <family val="0"/>
      </rPr>
      <t>水利建设移民支出</t>
    </r>
  </si>
  <si>
    <r>
      <t xml:space="preserve">        </t>
    </r>
    <r>
      <rPr>
        <sz val="10"/>
        <rFont val="宋体"/>
        <family val="0"/>
      </rPr>
      <t>农村人畜饮水</t>
    </r>
  </si>
  <si>
    <r>
      <t xml:space="preserve">        </t>
    </r>
    <r>
      <rPr>
        <sz val="10"/>
        <rFont val="宋体"/>
        <family val="0"/>
      </rPr>
      <t>其他水利支出</t>
    </r>
  </si>
  <si>
    <r>
      <t xml:space="preserve">      </t>
    </r>
    <r>
      <rPr>
        <sz val="10"/>
        <rFont val="宋体"/>
        <family val="0"/>
      </rPr>
      <t>南水北调</t>
    </r>
  </si>
  <si>
    <r>
      <t xml:space="preserve">        </t>
    </r>
    <r>
      <rPr>
        <sz val="10"/>
        <rFont val="宋体"/>
        <family val="0"/>
      </rPr>
      <t>南水北调工程建设</t>
    </r>
  </si>
  <si>
    <r>
      <t xml:space="preserve">        </t>
    </r>
    <r>
      <rPr>
        <sz val="10"/>
        <rFont val="宋体"/>
        <family val="0"/>
      </rPr>
      <t>政策研究与信息管理</t>
    </r>
  </si>
  <si>
    <r>
      <t xml:space="preserve">        </t>
    </r>
    <r>
      <rPr>
        <sz val="10"/>
        <rFont val="宋体"/>
        <family val="0"/>
      </rPr>
      <t>工程稽查</t>
    </r>
  </si>
  <si>
    <r>
      <t xml:space="preserve">        </t>
    </r>
    <r>
      <rPr>
        <sz val="10"/>
        <rFont val="宋体"/>
        <family val="0"/>
      </rPr>
      <t>前期工作</t>
    </r>
  </si>
  <si>
    <r>
      <t xml:space="preserve">        </t>
    </r>
    <r>
      <rPr>
        <sz val="10"/>
        <rFont val="宋体"/>
        <family val="0"/>
      </rPr>
      <t>南水北调技术推广</t>
    </r>
  </si>
  <si>
    <r>
      <t xml:space="preserve">        </t>
    </r>
    <r>
      <rPr>
        <sz val="10"/>
        <rFont val="宋体"/>
        <family val="0"/>
      </rPr>
      <t>环境、移民及水资源管理与保护</t>
    </r>
  </si>
  <si>
    <r>
      <t xml:space="preserve">        </t>
    </r>
    <r>
      <rPr>
        <sz val="10"/>
        <rFont val="宋体"/>
        <family val="0"/>
      </rPr>
      <t>其他南水北调支出</t>
    </r>
  </si>
  <si>
    <r>
      <t xml:space="preserve">      </t>
    </r>
    <r>
      <rPr>
        <sz val="10"/>
        <rFont val="宋体"/>
        <family val="0"/>
      </rPr>
      <t>扶贫</t>
    </r>
  </si>
  <si>
    <r>
      <t xml:space="preserve">        </t>
    </r>
    <r>
      <rPr>
        <sz val="10"/>
        <rFont val="宋体"/>
        <family val="0"/>
      </rPr>
      <t>农村基础设施建设</t>
    </r>
  </si>
  <si>
    <r>
      <t xml:space="preserve">        </t>
    </r>
    <r>
      <rPr>
        <sz val="10"/>
        <rFont val="宋体"/>
        <family val="0"/>
      </rPr>
      <t>生产发展</t>
    </r>
  </si>
  <si>
    <r>
      <t xml:space="preserve">        </t>
    </r>
    <r>
      <rPr>
        <sz val="10"/>
        <rFont val="宋体"/>
        <family val="0"/>
      </rPr>
      <t>社会发展</t>
    </r>
  </si>
  <si>
    <r>
      <t xml:space="preserve">        </t>
    </r>
    <r>
      <rPr>
        <sz val="10"/>
        <rFont val="宋体"/>
        <family val="0"/>
      </rPr>
      <t>扶贫贷款奖补和贴息</t>
    </r>
  </si>
  <si>
    <r>
      <t xml:space="preserve">       “</t>
    </r>
    <r>
      <rPr>
        <sz val="10"/>
        <rFont val="宋体"/>
        <family val="0"/>
      </rPr>
      <t>三西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农业建设专项补助</t>
    </r>
  </si>
  <si>
    <r>
      <t xml:space="preserve">        </t>
    </r>
    <r>
      <rPr>
        <sz val="10"/>
        <rFont val="宋体"/>
        <family val="0"/>
      </rPr>
      <t>扶贫事业机构</t>
    </r>
  </si>
  <si>
    <r>
      <t xml:space="preserve">        </t>
    </r>
    <r>
      <rPr>
        <sz val="10"/>
        <rFont val="宋体"/>
        <family val="0"/>
      </rPr>
      <t>其他扶贫支出</t>
    </r>
  </si>
  <si>
    <r>
      <t xml:space="preserve">      </t>
    </r>
    <r>
      <rPr>
        <sz val="10"/>
        <rFont val="宋体"/>
        <family val="0"/>
      </rPr>
      <t>农业综合开发</t>
    </r>
  </si>
  <si>
    <r>
      <t xml:space="preserve">        </t>
    </r>
    <r>
      <rPr>
        <sz val="10"/>
        <rFont val="宋体"/>
        <family val="0"/>
      </rPr>
      <t>机构运行</t>
    </r>
  </si>
  <si>
    <r>
      <t xml:space="preserve">        </t>
    </r>
    <r>
      <rPr>
        <sz val="10"/>
        <rFont val="宋体"/>
        <family val="0"/>
      </rPr>
      <t>土地治理</t>
    </r>
  </si>
  <si>
    <r>
      <t xml:space="preserve">        </t>
    </r>
    <r>
      <rPr>
        <sz val="10"/>
        <rFont val="宋体"/>
        <family val="0"/>
      </rPr>
      <t>产业化经营</t>
    </r>
  </si>
  <si>
    <r>
      <t xml:space="preserve">        </t>
    </r>
    <r>
      <rPr>
        <sz val="10"/>
        <rFont val="宋体"/>
        <family val="0"/>
      </rPr>
      <t>科技示范</t>
    </r>
  </si>
  <si>
    <r>
      <t xml:space="preserve">        </t>
    </r>
    <r>
      <rPr>
        <sz val="10"/>
        <rFont val="宋体"/>
        <family val="0"/>
      </rPr>
      <t>其他农业综合开发支出</t>
    </r>
  </si>
  <si>
    <r>
      <t xml:space="preserve">      </t>
    </r>
    <r>
      <rPr>
        <sz val="10"/>
        <rFont val="宋体"/>
        <family val="0"/>
      </rPr>
      <t>农村综合改革</t>
    </r>
  </si>
  <si>
    <r>
      <t xml:space="preserve">        </t>
    </r>
    <r>
      <rPr>
        <sz val="10"/>
        <rFont val="宋体"/>
        <family val="0"/>
      </rPr>
      <t>对村级一事一议的补助</t>
    </r>
  </si>
  <si>
    <r>
      <t xml:space="preserve">        </t>
    </r>
    <r>
      <rPr>
        <sz val="10"/>
        <rFont val="宋体"/>
        <family val="0"/>
      </rPr>
      <t>国有农场办社会职能改革补助</t>
    </r>
  </si>
  <si>
    <r>
      <t xml:space="preserve">        </t>
    </r>
    <r>
      <rPr>
        <sz val="10"/>
        <rFont val="宋体"/>
        <family val="0"/>
      </rPr>
      <t>对村民委员会和村党支部的补助</t>
    </r>
  </si>
  <si>
    <r>
      <t xml:space="preserve">        </t>
    </r>
    <r>
      <rPr>
        <sz val="10"/>
        <rFont val="宋体"/>
        <family val="0"/>
      </rPr>
      <t>对村集体经济组织的补助</t>
    </r>
  </si>
  <si>
    <r>
      <t xml:space="preserve">        </t>
    </r>
    <r>
      <rPr>
        <sz val="10"/>
        <rFont val="宋体"/>
        <family val="0"/>
      </rPr>
      <t>农村综合改革示范试点补助</t>
    </r>
  </si>
  <si>
    <r>
      <t xml:space="preserve">        </t>
    </r>
    <r>
      <rPr>
        <sz val="10"/>
        <rFont val="宋体"/>
        <family val="0"/>
      </rPr>
      <t>其他农村综合改革支出</t>
    </r>
  </si>
  <si>
    <r>
      <t xml:space="preserve">      </t>
    </r>
    <r>
      <rPr>
        <sz val="10"/>
        <rFont val="宋体"/>
        <family val="0"/>
      </rPr>
      <t>普惠金融发展支出</t>
    </r>
  </si>
  <si>
    <r>
      <t xml:space="preserve">        </t>
    </r>
    <r>
      <rPr>
        <sz val="10"/>
        <rFont val="宋体"/>
        <family val="0"/>
      </rPr>
      <t>支持农村金融机构</t>
    </r>
  </si>
  <si>
    <r>
      <t xml:space="preserve">        </t>
    </r>
    <r>
      <rPr>
        <sz val="10"/>
        <rFont val="宋体"/>
        <family val="0"/>
      </rPr>
      <t>涉农贷款增量奖励</t>
    </r>
  </si>
  <si>
    <r>
      <t xml:space="preserve">        </t>
    </r>
    <r>
      <rPr>
        <sz val="10"/>
        <rFont val="宋体"/>
        <family val="0"/>
      </rPr>
      <t>农业保险保费补贴</t>
    </r>
  </si>
  <si>
    <r>
      <t xml:space="preserve">        </t>
    </r>
    <r>
      <rPr>
        <sz val="10"/>
        <rFont val="宋体"/>
        <family val="0"/>
      </rPr>
      <t>小额担保贷款贴息</t>
    </r>
  </si>
  <si>
    <r>
      <t xml:space="preserve">        </t>
    </r>
    <r>
      <rPr>
        <sz val="10"/>
        <rFont val="宋体"/>
        <family val="0"/>
      </rPr>
      <t>补充小额担保贷款基金</t>
    </r>
  </si>
  <si>
    <r>
      <t xml:space="preserve">        </t>
    </r>
    <r>
      <rPr>
        <sz val="10"/>
        <rFont val="宋体"/>
        <family val="0"/>
      </rPr>
      <t>其他普惠金融发展支出</t>
    </r>
  </si>
  <si>
    <r>
      <t xml:space="preserve">      </t>
    </r>
    <r>
      <rPr>
        <sz val="10"/>
        <rFont val="宋体"/>
        <family val="0"/>
      </rPr>
      <t>目标价格补贴</t>
    </r>
  </si>
  <si>
    <r>
      <t xml:space="preserve">        </t>
    </r>
    <r>
      <rPr>
        <sz val="10"/>
        <rFont val="宋体"/>
        <family val="0"/>
      </rPr>
      <t>棉花目标价格补贴</t>
    </r>
  </si>
  <si>
    <r>
      <t xml:space="preserve">        </t>
    </r>
    <r>
      <rPr>
        <sz val="10"/>
        <rFont val="宋体"/>
        <family val="0"/>
      </rPr>
      <t>大豆目标价格补贴</t>
    </r>
  </si>
  <si>
    <r>
      <t xml:space="preserve">        </t>
    </r>
    <r>
      <rPr>
        <sz val="10"/>
        <rFont val="宋体"/>
        <family val="0"/>
      </rPr>
      <t>其他目标价格补贴</t>
    </r>
  </si>
  <si>
    <r>
      <t xml:space="preserve">      </t>
    </r>
    <r>
      <rPr>
        <sz val="10"/>
        <rFont val="宋体"/>
        <family val="0"/>
      </rPr>
      <t>其他农林水事务支出</t>
    </r>
  </si>
  <si>
    <r>
      <t xml:space="preserve">        </t>
    </r>
    <r>
      <rPr>
        <sz val="10"/>
        <rFont val="宋体"/>
        <family val="0"/>
      </rPr>
      <t>化解其他公益性乡村债务支出</t>
    </r>
  </si>
  <si>
    <r>
      <t xml:space="preserve">        </t>
    </r>
    <r>
      <rPr>
        <sz val="10"/>
        <rFont val="宋体"/>
        <family val="0"/>
      </rPr>
      <t>其他农林水事务支出</t>
    </r>
  </si>
  <si>
    <t>十三、交通运输支出</t>
  </si>
  <si>
    <r>
      <t xml:space="preserve">      </t>
    </r>
    <r>
      <rPr>
        <sz val="10"/>
        <rFont val="宋体"/>
        <family val="0"/>
      </rPr>
      <t>公路水路运输</t>
    </r>
  </si>
  <si>
    <r>
      <t xml:space="preserve">        </t>
    </r>
    <r>
      <rPr>
        <sz val="10"/>
        <rFont val="宋体"/>
        <family val="0"/>
      </rPr>
      <t>公路新建</t>
    </r>
  </si>
  <si>
    <r>
      <t xml:space="preserve">        </t>
    </r>
    <r>
      <rPr>
        <sz val="10"/>
        <rFont val="宋体"/>
        <family val="0"/>
      </rPr>
      <t>公路改建</t>
    </r>
  </si>
  <si>
    <r>
      <t xml:space="preserve">        </t>
    </r>
    <r>
      <rPr>
        <sz val="10"/>
        <rFont val="宋体"/>
        <family val="0"/>
      </rPr>
      <t>公路养护</t>
    </r>
  </si>
  <si>
    <r>
      <t xml:space="preserve">        </t>
    </r>
    <r>
      <rPr>
        <sz val="10"/>
        <rFont val="宋体"/>
        <family val="0"/>
      </rPr>
      <t>特大型桥梁建设</t>
    </r>
  </si>
  <si>
    <r>
      <t xml:space="preserve">        </t>
    </r>
    <r>
      <rPr>
        <sz val="10"/>
        <rFont val="宋体"/>
        <family val="0"/>
      </rPr>
      <t>公路路政管理</t>
    </r>
  </si>
  <si>
    <r>
      <t xml:space="preserve">        </t>
    </r>
    <r>
      <rPr>
        <sz val="10"/>
        <rFont val="宋体"/>
        <family val="0"/>
      </rPr>
      <t>公路和运输信息化建设</t>
    </r>
  </si>
  <si>
    <r>
      <t xml:space="preserve">        </t>
    </r>
    <r>
      <rPr>
        <sz val="10"/>
        <rFont val="宋体"/>
        <family val="0"/>
      </rPr>
      <t>公路和运输安全</t>
    </r>
  </si>
  <si>
    <r>
      <t xml:space="preserve">        </t>
    </r>
    <r>
      <rPr>
        <sz val="10"/>
        <rFont val="宋体"/>
        <family val="0"/>
      </rPr>
      <t>公路还贷专项</t>
    </r>
  </si>
  <si>
    <r>
      <t xml:space="preserve">        </t>
    </r>
    <r>
      <rPr>
        <sz val="10"/>
        <rFont val="宋体"/>
        <family val="0"/>
      </rPr>
      <t>公路运输管理</t>
    </r>
  </si>
  <si>
    <r>
      <t xml:space="preserve">        </t>
    </r>
    <r>
      <rPr>
        <sz val="10"/>
        <rFont val="宋体"/>
        <family val="0"/>
      </rPr>
      <t>公路客货运站（场）建设</t>
    </r>
  </si>
  <si>
    <r>
      <t xml:space="preserve">        </t>
    </r>
    <r>
      <rPr>
        <sz val="10"/>
        <rFont val="宋体"/>
        <family val="0"/>
      </rPr>
      <t>公路和运输技术标准化建设</t>
    </r>
  </si>
  <si>
    <r>
      <t xml:space="preserve">        </t>
    </r>
    <r>
      <rPr>
        <sz val="10"/>
        <rFont val="宋体"/>
        <family val="0"/>
      </rPr>
      <t>港口设施</t>
    </r>
  </si>
  <si>
    <r>
      <t xml:space="preserve">        </t>
    </r>
    <r>
      <rPr>
        <sz val="10"/>
        <rFont val="宋体"/>
        <family val="0"/>
      </rPr>
      <t>航道维护</t>
    </r>
  </si>
  <si>
    <r>
      <t xml:space="preserve">        </t>
    </r>
    <r>
      <rPr>
        <sz val="10"/>
        <rFont val="宋体"/>
        <family val="0"/>
      </rPr>
      <t>安全通信</t>
    </r>
  </si>
  <si>
    <r>
      <t xml:space="preserve">        </t>
    </r>
    <r>
      <rPr>
        <sz val="10"/>
        <rFont val="宋体"/>
        <family val="0"/>
      </rPr>
      <t>三峡库区通航管理</t>
    </r>
  </si>
  <si>
    <r>
      <t xml:space="preserve">        </t>
    </r>
    <r>
      <rPr>
        <sz val="10"/>
        <rFont val="宋体"/>
        <family val="0"/>
      </rPr>
      <t>航务管理</t>
    </r>
  </si>
  <si>
    <r>
      <t xml:space="preserve">        </t>
    </r>
    <r>
      <rPr>
        <sz val="10"/>
        <rFont val="宋体"/>
        <family val="0"/>
      </rPr>
      <t>船舶检验</t>
    </r>
  </si>
  <si>
    <r>
      <t xml:space="preserve">        </t>
    </r>
    <r>
      <rPr>
        <sz val="10"/>
        <rFont val="宋体"/>
        <family val="0"/>
      </rPr>
      <t>救助打捞</t>
    </r>
  </si>
  <si>
    <r>
      <t xml:space="preserve">        </t>
    </r>
    <r>
      <rPr>
        <sz val="10"/>
        <rFont val="宋体"/>
        <family val="0"/>
      </rPr>
      <t>内河运输</t>
    </r>
  </si>
  <si>
    <r>
      <t xml:space="preserve">        </t>
    </r>
    <r>
      <rPr>
        <sz val="10"/>
        <rFont val="宋体"/>
        <family val="0"/>
      </rPr>
      <t>远洋运输</t>
    </r>
  </si>
  <si>
    <r>
      <t xml:space="preserve">        </t>
    </r>
    <r>
      <rPr>
        <sz val="10"/>
        <rFont val="宋体"/>
        <family val="0"/>
      </rPr>
      <t>海事管理</t>
    </r>
  </si>
  <si>
    <r>
      <t xml:space="preserve">        </t>
    </r>
    <r>
      <rPr>
        <sz val="10"/>
        <rFont val="宋体"/>
        <family val="0"/>
      </rPr>
      <t>航标事业发展支出</t>
    </r>
  </si>
  <si>
    <r>
      <t xml:space="preserve">        </t>
    </r>
    <r>
      <rPr>
        <sz val="10"/>
        <rFont val="宋体"/>
        <family val="0"/>
      </rPr>
      <t>水路运输管理支出</t>
    </r>
  </si>
  <si>
    <r>
      <t xml:space="preserve">        </t>
    </r>
    <r>
      <rPr>
        <sz val="10"/>
        <rFont val="宋体"/>
        <family val="0"/>
      </rPr>
      <t>口岸建设</t>
    </r>
  </si>
  <si>
    <r>
      <t xml:space="preserve">        </t>
    </r>
    <r>
      <rPr>
        <sz val="10"/>
        <rFont val="宋体"/>
        <family val="0"/>
      </rPr>
      <t>取消政府还贷二级公路收费专项支出</t>
    </r>
  </si>
  <si>
    <r>
      <t xml:space="preserve">        </t>
    </r>
    <r>
      <rPr>
        <sz val="10"/>
        <rFont val="宋体"/>
        <family val="0"/>
      </rPr>
      <t>其他公路水路运输支出</t>
    </r>
  </si>
  <si>
    <r>
      <t xml:space="preserve">      </t>
    </r>
    <r>
      <rPr>
        <sz val="10"/>
        <rFont val="宋体"/>
        <family val="0"/>
      </rPr>
      <t>铁路运输</t>
    </r>
  </si>
  <si>
    <r>
      <t xml:space="preserve">        </t>
    </r>
    <r>
      <rPr>
        <sz val="10"/>
        <rFont val="宋体"/>
        <family val="0"/>
      </rPr>
      <t>铁路路网建设</t>
    </r>
  </si>
  <si>
    <r>
      <t xml:space="preserve">        </t>
    </r>
    <r>
      <rPr>
        <sz val="10"/>
        <rFont val="宋体"/>
        <family val="0"/>
      </rPr>
      <t>铁路还贷专项</t>
    </r>
  </si>
  <si>
    <r>
      <t xml:space="preserve">        </t>
    </r>
    <r>
      <rPr>
        <sz val="10"/>
        <rFont val="宋体"/>
        <family val="0"/>
      </rPr>
      <t>铁路安全</t>
    </r>
  </si>
  <si>
    <r>
      <t xml:space="preserve">        </t>
    </r>
    <r>
      <rPr>
        <sz val="10"/>
        <rFont val="宋体"/>
        <family val="0"/>
      </rPr>
      <t>铁路专项运输</t>
    </r>
  </si>
  <si>
    <r>
      <t xml:space="preserve">        </t>
    </r>
    <r>
      <rPr>
        <sz val="10"/>
        <rFont val="宋体"/>
        <family val="0"/>
      </rPr>
      <t>行业监管</t>
    </r>
  </si>
  <si>
    <r>
      <t xml:space="preserve">        </t>
    </r>
    <r>
      <rPr>
        <sz val="10"/>
        <rFont val="宋体"/>
        <family val="0"/>
      </rPr>
      <t>其他铁路运输支出</t>
    </r>
  </si>
  <si>
    <r>
      <t xml:space="preserve">      </t>
    </r>
    <r>
      <rPr>
        <sz val="10"/>
        <rFont val="宋体"/>
        <family val="0"/>
      </rPr>
      <t>民用航空运输</t>
    </r>
  </si>
  <si>
    <r>
      <t xml:space="preserve">        </t>
    </r>
    <r>
      <rPr>
        <sz val="10"/>
        <rFont val="宋体"/>
        <family val="0"/>
      </rPr>
      <t>机场建设</t>
    </r>
  </si>
  <si>
    <r>
      <t xml:space="preserve">        </t>
    </r>
    <r>
      <rPr>
        <sz val="10"/>
        <rFont val="宋体"/>
        <family val="0"/>
      </rPr>
      <t>空管系统建设</t>
    </r>
  </si>
  <si>
    <r>
      <t xml:space="preserve">        </t>
    </r>
    <r>
      <rPr>
        <sz val="10"/>
        <rFont val="宋体"/>
        <family val="0"/>
      </rPr>
      <t>民航还贷专项支出</t>
    </r>
  </si>
  <si>
    <r>
      <t xml:space="preserve">        </t>
    </r>
    <r>
      <rPr>
        <sz val="10"/>
        <rFont val="宋体"/>
        <family val="0"/>
      </rPr>
      <t>民用航空安全</t>
    </r>
  </si>
  <si>
    <r>
      <t xml:space="preserve">        </t>
    </r>
    <r>
      <rPr>
        <sz val="10"/>
        <rFont val="宋体"/>
        <family val="0"/>
      </rPr>
      <t>民航专项运输</t>
    </r>
  </si>
  <si>
    <r>
      <t xml:space="preserve">        </t>
    </r>
    <r>
      <rPr>
        <sz val="10"/>
        <rFont val="宋体"/>
        <family val="0"/>
      </rPr>
      <t>其他民用航空运输支出</t>
    </r>
  </si>
  <si>
    <r>
      <t xml:space="preserve">      </t>
    </r>
    <r>
      <rPr>
        <sz val="10"/>
        <rFont val="宋体"/>
        <family val="0"/>
      </rPr>
      <t>成品油价格改革对交通运输的补贴</t>
    </r>
  </si>
  <si>
    <r>
      <t xml:space="preserve">        </t>
    </r>
    <r>
      <rPr>
        <sz val="10"/>
        <rFont val="宋体"/>
        <family val="0"/>
      </rPr>
      <t>对城市公交的补贴</t>
    </r>
  </si>
  <si>
    <r>
      <t xml:space="preserve">        </t>
    </r>
    <r>
      <rPr>
        <sz val="10"/>
        <rFont val="宋体"/>
        <family val="0"/>
      </rPr>
      <t>对农村道路客运的补贴</t>
    </r>
  </si>
  <si>
    <r>
      <t xml:space="preserve">        </t>
    </r>
    <r>
      <rPr>
        <sz val="10"/>
        <rFont val="宋体"/>
        <family val="0"/>
      </rPr>
      <t>对出租车的补贴</t>
    </r>
  </si>
  <si>
    <r>
      <t xml:space="preserve">        </t>
    </r>
    <r>
      <rPr>
        <sz val="10"/>
        <rFont val="宋体"/>
        <family val="0"/>
      </rPr>
      <t>成品油价格改革补贴其他支出</t>
    </r>
  </si>
  <si>
    <r>
      <t xml:space="preserve">      </t>
    </r>
    <r>
      <rPr>
        <sz val="10"/>
        <rFont val="宋体"/>
        <family val="0"/>
      </rPr>
      <t>邮政业支出</t>
    </r>
  </si>
  <si>
    <r>
      <t xml:space="preserve">        </t>
    </r>
    <r>
      <rPr>
        <sz val="10"/>
        <rFont val="宋体"/>
        <family val="0"/>
      </rPr>
      <t>行业监管</t>
    </r>
  </si>
  <si>
    <r>
      <t xml:space="preserve">        </t>
    </r>
    <r>
      <rPr>
        <sz val="10"/>
        <rFont val="宋体"/>
        <family val="0"/>
      </rPr>
      <t>邮政普遍服务与特殊服务</t>
    </r>
  </si>
  <si>
    <r>
      <t xml:space="preserve">        </t>
    </r>
    <r>
      <rPr>
        <sz val="10"/>
        <rFont val="宋体"/>
        <family val="0"/>
      </rPr>
      <t>其他邮政业支出</t>
    </r>
  </si>
  <si>
    <r>
      <t xml:space="preserve">      </t>
    </r>
    <r>
      <rPr>
        <sz val="10"/>
        <rFont val="宋体"/>
        <family val="0"/>
      </rPr>
      <t>车辆购置税支出</t>
    </r>
  </si>
  <si>
    <r>
      <t xml:space="preserve">        </t>
    </r>
    <r>
      <rPr>
        <sz val="10"/>
        <rFont val="宋体"/>
        <family val="0"/>
      </rPr>
      <t>车辆购置税用于公路等基础设施建设支出</t>
    </r>
  </si>
  <si>
    <r>
      <t xml:space="preserve">        </t>
    </r>
    <r>
      <rPr>
        <sz val="10"/>
        <rFont val="宋体"/>
        <family val="0"/>
      </rPr>
      <t>车辆购置税用于农村公路建设支出</t>
    </r>
  </si>
  <si>
    <r>
      <t xml:space="preserve">        </t>
    </r>
    <r>
      <rPr>
        <sz val="10"/>
        <rFont val="宋体"/>
        <family val="0"/>
      </rPr>
      <t>车辆购置税用于老旧汽车报废更新补贴</t>
    </r>
  </si>
  <si>
    <r>
      <t xml:space="preserve">        </t>
    </r>
    <r>
      <rPr>
        <sz val="10"/>
        <rFont val="宋体"/>
        <family val="0"/>
      </rPr>
      <t>车辆购置税其他支出</t>
    </r>
  </si>
  <si>
    <r>
      <t xml:space="preserve">      </t>
    </r>
    <r>
      <rPr>
        <sz val="10"/>
        <rFont val="宋体"/>
        <family val="0"/>
      </rPr>
      <t>其他交通运输支出</t>
    </r>
  </si>
  <si>
    <r>
      <t xml:space="preserve">        </t>
    </r>
    <r>
      <rPr>
        <sz val="10"/>
        <rFont val="宋体"/>
        <family val="0"/>
      </rPr>
      <t>公共交通运营补助</t>
    </r>
  </si>
  <si>
    <r>
      <t xml:space="preserve">        </t>
    </r>
    <r>
      <rPr>
        <sz val="10"/>
        <rFont val="宋体"/>
        <family val="0"/>
      </rPr>
      <t>其他交通运输支出</t>
    </r>
  </si>
  <si>
    <t>十四、资源勘探信息等支出</t>
  </si>
  <si>
    <r>
      <t xml:space="preserve">      </t>
    </r>
    <r>
      <rPr>
        <sz val="10"/>
        <rFont val="宋体"/>
        <family val="0"/>
      </rPr>
      <t>资源勘探开发</t>
    </r>
  </si>
  <si>
    <r>
      <t xml:space="preserve">        </t>
    </r>
    <r>
      <rPr>
        <sz val="10"/>
        <rFont val="宋体"/>
        <family val="0"/>
      </rPr>
      <t>煤炭勘探开采和洗选</t>
    </r>
  </si>
  <si>
    <r>
      <t xml:space="preserve">        </t>
    </r>
    <r>
      <rPr>
        <sz val="10"/>
        <rFont val="宋体"/>
        <family val="0"/>
      </rPr>
      <t>石油和天然气勘探开采</t>
    </r>
  </si>
  <si>
    <r>
      <t xml:space="preserve">        </t>
    </r>
    <r>
      <rPr>
        <sz val="10"/>
        <rFont val="宋体"/>
        <family val="0"/>
      </rPr>
      <t>黑色金属矿勘探和采选</t>
    </r>
  </si>
  <si>
    <r>
      <t xml:space="preserve">        </t>
    </r>
    <r>
      <rPr>
        <sz val="10"/>
        <rFont val="宋体"/>
        <family val="0"/>
      </rPr>
      <t>有色金属矿勘探和采选</t>
    </r>
  </si>
  <si>
    <r>
      <t xml:space="preserve">        </t>
    </r>
    <r>
      <rPr>
        <sz val="10"/>
        <rFont val="宋体"/>
        <family val="0"/>
      </rPr>
      <t>非金属矿勘探和采选</t>
    </r>
  </si>
  <si>
    <r>
      <t xml:space="preserve">        </t>
    </r>
    <r>
      <rPr>
        <sz val="10"/>
        <rFont val="宋体"/>
        <family val="0"/>
      </rPr>
      <t>其他资源勘探业支出</t>
    </r>
  </si>
  <si>
    <r>
      <t xml:space="preserve">      </t>
    </r>
    <r>
      <rPr>
        <sz val="10"/>
        <rFont val="宋体"/>
        <family val="0"/>
      </rPr>
      <t>制造业</t>
    </r>
  </si>
  <si>
    <r>
      <t xml:space="preserve">        </t>
    </r>
    <r>
      <rPr>
        <sz val="10"/>
        <rFont val="宋体"/>
        <family val="0"/>
      </rPr>
      <t>纺织业</t>
    </r>
  </si>
  <si>
    <r>
      <t xml:space="preserve">        </t>
    </r>
    <r>
      <rPr>
        <sz val="10"/>
        <rFont val="宋体"/>
        <family val="0"/>
      </rPr>
      <t>医药制造业</t>
    </r>
  </si>
  <si>
    <r>
      <t xml:space="preserve">        </t>
    </r>
    <r>
      <rPr>
        <sz val="10"/>
        <rFont val="宋体"/>
        <family val="0"/>
      </rPr>
      <t>非金属矿物制品业</t>
    </r>
  </si>
  <si>
    <r>
      <t xml:space="preserve">        </t>
    </r>
    <r>
      <rPr>
        <sz val="10"/>
        <rFont val="宋体"/>
        <family val="0"/>
      </rPr>
      <t>通信设备、计算机及其他电子设备制造业</t>
    </r>
  </si>
  <si>
    <r>
      <t xml:space="preserve">        </t>
    </r>
    <r>
      <rPr>
        <sz val="10"/>
        <rFont val="宋体"/>
        <family val="0"/>
      </rPr>
      <t>交通运输设备制造业</t>
    </r>
  </si>
  <si>
    <r>
      <t xml:space="preserve">        </t>
    </r>
    <r>
      <rPr>
        <sz val="10"/>
        <rFont val="宋体"/>
        <family val="0"/>
      </rPr>
      <t>电气机械及器材制造业</t>
    </r>
  </si>
  <si>
    <r>
      <t xml:space="preserve">        </t>
    </r>
    <r>
      <rPr>
        <sz val="10"/>
        <rFont val="宋体"/>
        <family val="0"/>
      </rPr>
      <t>工艺品及其他制造业</t>
    </r>
  </si>
  <si>
    <r>
      <t xml:space="preserve">        </t>
    </r>
    <r>
      <rPr>
        <sz val="10"/>
        <rFont val="宋体"/>
        <family val="0"/>
      </rPr>
      <t>石油加工、炼焦及核燃料加工业</t>
    </r>
  </si>
  <si>
    <r>
      <t xml:space="preserve">        </t>
    </r>
    <r>
      <rPr>
        <sz val="10"/>
        <rFont val="宋体"/>
        <family val="0"/>
      </rPr>
      <t>化学原料及化学制品制造业</t>
    </r>
  </si>
  <si>
    <r>
      <t xml:space="preserve">        </t>
    </r>
    <r>
      <rPr>
        <sz val="10"/>
        <rFont val="宋体"/>
        <family val="0"/>
      </rPr>
      <t>黑色金属冶炼及压延加工业</t>
    </r>
  </si>
  <si>
    <r>
      <t xml:space="preserve">        </t>
    </r>
    <r>
      <rPr>
        <sz val="10"/>
        <rFont val="宋体"/>
        <family val="0"/>
      </rPr>
      <t>有色金属冶炼及压延加工业</t>
    </r>
  </si>
  <si>
    <r>
      <t xml:space="preserve">        </t>
    </r>
    <r>
      <rPr>
        <sz val="10"/>
        <rFont val="宋体"/>
        <family val="0"/>
      </rPr>
      <t>其他制造业支出</t>
    </r>
  </si>
  <si>
    <r>
      <t xml:space="preserve">      </t>
    </r>
    <r>
      <rPr>
        <sz val="10"/>
        <rFont val="宋体"/>
        <family val="0"/>
      </rPr>
      <t>建筑业</t>
    </r>
  </si>
  <si>
    <r>
      <t xml:space="preserve">        </t>
    </r>
    <r>
      <rPr>
        <sz val="10"/>
        <rFont val="宋体"/>
        <family val="0"/>
      </rPr>
      <t>其他建筑业支出</t>
    </r>
  </si>
  <si>
    <r>
      <t xml:space="preserve">      </t>
    </r>
    <r>
      <rPr>
        <sz val="10"/>
        <rFont val="宋体"/>
        <family val="0"/>
      </rPr>
      <t>工业和信息产业监管</t>
    </r>
  </si>
  <si>
    <r>
      <t xml:space="preserve">        </t>
    </r>
    <r>
      <rPr>
        <sz val="10"/>
        <rFont val="宋体"/>
        <family val="0"/>
      </rPr>
      <t>战备应急</t>
    </r>
  </si>
  <si>
    <r>
      <t xml:space="preserve">        </t>
    </r>
    <r>
      <rPr>
        <sz val="10"/>
        <rFont val="宋体"/>
        <family val="0"/>
      </rPr>
      <t>信息安全建设</t>
    </r>
  </si>
  <si>
    <r>
      <t xml:space="preserve">        </t>
    </r>
    <r>
      <rPr>
        <sz val="10"/>
        <rFont val="宋体"/>
        <family val="0"/>
      </rPr>
      <t>专用通信</t>
    </r>
  </si>
  <si>
    <r>
      <t xml:space="preserve">        </t>
    </r>
    <r>
      <rPr>
        <sz val="10"/>
        <rFont val="宋体"/>
        <family val="0"/>
      </rPr>
      <t>无线电监管</t>
    </r>
  </si>
  <si>
    <r>
      <t xml:space="preserve">        </t>
    </r>
    <r>
      <rPr>
        <sz val="10"/>
        <rFont val="宋体"/>
        <family val="0"/>
      </rPr>
      <t>工业和信息产业战略研究与标准制定</t>
    </r>
  </si>
  <si>
    <r>
      <t xml:space="preserve">        </t>
    </r>
    <r>
      <rPr>
        <sz val="10"/>
        <rFont val="宋体"/>
        <family val="0"/>
      </rPr>
      <t>工业和信息产业支持</t>
    </r>
  </si>
  <si>
    <r>
      <t xml:space="preserve">        </t>
    </r>
    <r>
      <rPr>
        <sz val="10"/>
        <rFont val="宋体"/>
        <family val="0"/>
      </rPr>
      <t>电子专项工程</t>
    </r>
  </si>
  <si>
    <r>
      <t xml:space="preserve">        </t>
    </r>
    <r>
      <rPr>
        <sz val="10"/>
        <rFont val="宋体"/>
        <family val="0"/>
      </rPr>
      <t>技术基础研究</t>
    </r>
  </si>
  <si>
    <r>
      <t xml:space="preserve">        </t>
    </r>
    <r>
      <rPr>
        <sz val="10"/>
        <rFont val="宋体"/>
        <family val="0"/>
      </rPr>
      <t>其他工业和信息产业监管支出</t>
    </r>
  </si>
  <si>
    <r>
      <t xml:space="preserve">      </t>
    </r>
    <r>
      <rPr>
        <sz val="10"/>
        <rFont val="宋体"/>
        <family val="0"/>
      </rPr>
      <t>安全生产监管</t>
    </r>
  </si>
  <si>
    <r>
      <t xml:space="preserve">        </t>
    </r>
    <r>
      <rPr>
        <sz val="10"/>
        <rFont val="宋体"/>
        <family val="0"/>
      </rPr>
      <t>安全监管监察专项</t>
    </r>
  </si>
  <si>
    <r>
      <t xml:space="preserve">        </t>
    </r>
    <r>
      <rPr>
        <sz val="10"/>
        <rFont val="宋体"/>
        <family val="0"/>
      </rPr>
      <t>应急救援支出</t>
    </r>
  </si>
  <si>
    <r>
      <t xml:space="preserve">        </t>
    </r>
    <r>
      <rPr>
        <sz val="10"/>
        <rFont val="宋体"/>
        <family val="0"/>
      </rPr>
      <t>煤炭安全</t>
    </r>
  </si>
  <si>
    <r>
      <t xml:space="preserve">        </t>
    </r>
    <r>
      <rPr>
        <sz val="10"/>
        <rFont val="宋体"/>
        <family val="0"/>
      </rPr>
      <t>其他安全生产监管支出</t>
    </r>
  </si>
  <si>
    <r>
      <t xml:space="preserve">      </t>
    </r>
    <r>
      <rPr>
        <sz val="10"/>
        <rFont val="宋体"/>
        <family val="0"/>
      </rPr>
      <t>国有资产监管</t>
    </r>
  </si>
  <si>
    <r>
      <t xml:space="preserve">        </t>
    </r>
    <r>
      <rPr>
        <sz val="10"/>
        <rFont val="宋体"/>
        <family val="0"/>
      </rPr>
      <t>国有企业监事会专项</t>
    </r>
  </si>
  <si>
    <r>
      <t xml:space="preserve">        </t>
    </r>
    <r>
      <rPr>
        <sz val="10"/>
        <rFont val="宋体"/>
        <family val="0"/>
      </rPr>
      <t>其他国有资产监管支出</t>
    </r>
  </si>
  <si>
    <r>
      <t xml:space="preserve">      </t>
    </r>
    <r>
      <rPr>
        <sz val="10"/>
        <rFont val="宋体"/>
        <family val="0"/>
      </rPr>
      <t>支持中小企业发展和管理支出</t>
    </r>
  </si>
  <si>
    <r>
      <t xml:space="preserve">        </t>
    </r>
    <r>
      <rPr>
        <sz val="10"/>
        <rFont val="宋体"/>
        <family val="0"/>
      </rPr>
      <t>科技型中小企业技术创新基金</t>
    </r>
  </si>
  <si>
    <r>
      <t xml:space="preserve">        </t>
    </r>
    <r>
      <rPr>
        <sz val="10"/>
        <rFont val="宋体"/>
        <family val="0"/>
      </rPr>
      <t>中小企业发展专项</t>
    </r>
  </si>
  <si>
    <r>
      <t xml:space="preserve">        </t>
    </r>
    <r>
      <rPr>
        <sz val="10"/>
        <rFont val="宋体"/>
        <family val="0"/>
      </rPr>
      <t>其他支持中小企业发展和管理支出</t>
    </r>
  </si>
  <si>
    <r>
      <t xml:space="preserve">      </t>
    </r>
    <r>
      <rPr>
        <sz val="10"/>
        <rFont val="宋体"/>
        <family val="0"/>
      </rPr>
      <t>其他资源勘探信息等支出</t>
    </r>
  </si>
  <si>
    <r>
      <t xml:space="preserve">        </t>
    </r>
    <r>
      <rPr>
        <sz val="10"/>
        <rFont val="宋体"/>
        <family val="0"/>
      </rPr>
      <t>黄金事务</t>
    </r>
  </si>
  <si>
    <r>
      <t xml:space="preserve">        </t>
    </r>
    <r>
      <rPr>
        <sz val="10"/>
        <rFont val="宋体"/>
        <family val="0"/>
      </rPr>
      <t>建设项目贷款贴息</t>
    </r>
  </si>
  <si>
    <r>
      <t xml:space="preserve">        </t>
    </r>
    <r>
      <rPr>
        <sz val="10"/>
        <rFont val="宋体"/>
        <family val="0"/>
      </rPr>
      <t>技术改造支出</t>
    </r>
  </si>
  <si>
    <r>
      <t xml:space="preserve">        </t>
    </r>
    <r>
      <rPr>
        <sz val="10"/>
        <rFont val="宋体"/>
        <family val="0"/>
      </rPr>
      <t>中药材扶持资金支出</t>
    </r>
  </si>
  <si>
    <r>
      <t xml:space="preserve">        </t>
    </r>
    <r>
      <rPr>
        <sz val="10"/>
        <rFont val="宋体"/>
        <family val="0"/>
      </rPr>
      <t>重点产业振兴和技术改造项目贷款贴息</t>
    </r>
  </si>
  <si>
    <r>
      <t xml:space="preserve">        </t>
    </r>
    <r>
      <rPr>
        <sz val="10"/>
        <rFont val="宋体"/>
        <family val="0"/>
      </rPr>
      <t>其他资源勘探信息等支出</t>
    </r>
  </si>
  <si>
    <r>
      <t xml:space="preserve">      </t>
    </r>
    <r>
      <rPr>
        <sz val="10"/>
        <rFont val="宋体"/>
        <family val="0"/>
      </rPr>
      <t>商业流通事务</t>
    </r>
  </si>
  <si>
    <r>
      <t xml:space="preserve">        </t>
    </r>
    <r>
      <rPr>
        <sz val="10"/>
        <rFont val="宋体"/>
        <family val="0"/>
      </rPr>
      <t>食品流通安全补贴</t>
    </r>
  </si>
  <si>
    <r>
      <t xml:space="preserve">        </t>
    </r>
    <r>
      <rPr>
        <sz val="10"/>
        <rFont val="宋体"/>
        <family val="0"/>
      </rPr>
      <t>市场监测及信息管理</t>
    </r>
  </si>
  <si>
    <r>
      <t xml:space="preserve">        </t>
    </r>
    <r>
      <rPr>
        <sz val="10"/>
        <rFont val="宋体"/>
        <family val="0"/>
      </rPr>
      <t>民贸企业补贴</t>
    </r>
  </si>
  <si>
    <r>
      <t xml:space="preserve">        </t>
    </r>
    <r>
      <rPr>
        <sz val="10"/>
        <rFont val="宋体"/>
        <family val="0"/>
      </rPr>
      <t>民贸民品贷款贴息</t>
    </r>
  </si>
  <si>
    <r>
      <t xml:space="preserve">        </t>
    </r>
    <r>
      <rPr>
        <sz val="10"/>
        <rFont val="宋体"/>
        <family val="0"/>
      </rPr>
      <t>其他商业流通事务支出</t>
    </r>
  </si>
  <si>
    <r>
      <t xml:space="preserve">      </t>
    </r>
    <r>
      <rPr>
        <sz val="10"/>
        <rFont val="宋体"/>
        <family val="0"/>
      </rPr>
      <t>旅游业管理与服务支出</t>
    </r>
  </si>
  <si>
    <r>
      <t xml:space="preserve">        </t>
    </r>
    <r>
      <rPr>
        <sz val="10"/>
        <rFont val="宋体"/>
        <family val="0"/>
      </rPr>
      <t>旅游宣传</t>
    </r>
  </si>
  <si>
    <r>
      <t xml:space="preserve">        </t>
    </r>
    <r>
      <rPr>
        <sz val="10"/>
        <rFont val="宋体"/>
        <family val="0"/>
      </rPr>
      <t>旅游行业业务管理</t>
    </r>
  </si>
  <si>
    <r>
      <t xml:space="preserve">        </t>
    </r>
    <r>
      <rPr>
        <sz val="10"/>
        <rFont val="宋体"/>
        <family val="0"/>
      </rPr>
      <t>其他旅游业管理与服务支出</t>
    </r>
  </si>
  <si>
    <r>
      <t xml:space="preserve">      </t>
    </r>
    <r>
      <rPr>
        <sz val="10"/>
        <rFont val="宋体"/>
        <family val="0"/>
      </rPr>
      <t>涉外发展服务支出</t>
    </r>
  </si>
  <si>
    <r>
      <t xml:space="preserve">        </t>
    </r>
    <r>
      <rPr>
        <sz val="10"/>
        <rFont val="宋体"/>
        <family val="0"/>
      </rPr>
      <t>外商投资环境建设补助资金</t>
    </r>
  </si>
  <si>
    <r>
      <t xml:space="preserve">        </t>
    </r>
    <r>
      <rPr>
        <sz val="10"/>
        <rFont val="宋体"/>
        <family val="0"/>
      </rPr>
      <t>其他涉外发展服务支出</t>
    </r>
  </si>
  <si>
    <r>
      <t xml:space="preserve">      </t>
    </r>
    <r>
      <rPr>
        <sz val="10"/>
        <rFont val="宋体"/>
        <family val="0"/>
      </rPr>
      <t>其他商业服务业等支出</t>
    </r>
  </si>
  <si>
    <r>
      <t xml:space="preserve">        </t>
    </r>
    <r>
      <rPr>
        <sz val="10"/>
        <rFont val="宋体"/>
        <family val="0"/>
      </rPr>
      <t>服务业基础设施建设</t>
    </r>
  </si>
  <si>
    <r>
      <t xml:space="preserve">        </t>
    </r>
    <r>
      <rPr>
        <sz val="10"/>
        <rFont val="宋体"/>
        <family val="0"/>
      </rPr>
      <t>其他商业服务业等支出</t>
    </r>
  </si>
  <si>
    <r>
      <t xml:space="preserve">      </t>
    </r>
    <r>
      <rPr>
        <sz val="10"/>
        <rFont val="宋体"/>
        <family val="0"/>
      </rPr>
      <t>金融部门行政支出</t>
    </r>
  </si>
  <si>
    <r>
      <t xml:space="preserve">        </t>
    </r>
    <r>
      <rPr>
        <sz val="10"/>
        <rFont val="宋体"/>
        <family val="0"/>
      </rPr>
      <t>安全防卫</t>
    </r>
  </si>
  <si>
    <r>
      <t xml:space="preserve">        </t>
    </r>
    <r>
      <rPr>
        <sz val="10"/>
        <rFont val="宋体"/>
        <family val="0"/>
      </rPr>
      <t>事业运行</t>
    </r>
  </si>
  <si>
    <r>
      <t xml:space="preserve">        </t>
    </r>
    <r>
      <rPr>
        <sz val="10"/>
        <rFont val="宋体"/>
        <family val="0"/>
      </rPr>
      <t>金融部门其他行政支出</t>
    </r>
  </si>
  <si>
    <r>
      <t xml:space="preserve">      </t>
    </r>
    <r>
      <rPr>
        <sz val="10"/>
        <rFont val="宋体"/>
        <family val="0"/>
      </rPr>
      <t>金融发展支出</t>
    </r>
  </si>
  <si>
    <r>
      <t xml:space="preserve">        </t>
    </r>
    <r>
      <rPr>
        <sz val="10"/>
        <rFont val="宋体"/>
        <family val="0"/>
      </rPr>
      <t>政策性银行亏损补贴</t>
    </r>
    <r>
      <rPr>
        <sz val="10"/>
        <rFont val="Times New Roman"/>
        <family val="1"/>
      </rPr>
      <t>1</t>
    </r>
  </si>
  <si>
    <r>
      <t xml:space="preserve">        </t>
    </r>
    <r>
      <rPr>
        <sz val="10"/>
        <rFont val="宋体"/>
        <family val="0"/>
      </rPr>
      <t>商业银行贷款贴息</t>
    </r>
  </si>
  <si>
    <r>
      <t xml:space="preserve">        </t>
    </r>
    <r>
      <rPr>
        <sz val="10"/>
        <rFont val="宋体"/>
        <family val="0"/>
      </rPr>
      <t>补充资本金</t>
    </r>
  </si>
  <si>
    <r>
      <t xml:space="preserve">        </t>
    </r>
    <r>
      <rPr>
        <sz val="10"/>
        <rFont val="宋体"/>
        <family val="0"/>
      </rPr>
      <t>风险基金补助</t>
    </r>
  </si>
  <si>
    <r>
      <t xml:space="preserve">        </t>
    </r>
    <r>
      <rPr>
        <sz val="10"/>
        <rFont val="宋体"/>
        <family val="0"/>
      </rPr>
      <t>其他金融发展支出</t>
    </r>
  </si>
  <si>
    <r>
      <t xml:space="preserve">      </t>
    </r>
    <r>
      <rPr>
        <sz val="10"/>
        <rFont val="宋体"/>
        <family val="0"/>
      </rPr>
      <t>其他金融支出</t>
    </r>
  </si>
  <si>
    <t>十七、援助其他地区支出</t>
  </si>
  <si>
    <r>
      <t xml:space="preserve">      </t>
    </r>
    <r>
      <rPr>
        <sz val="10"/>
        <rFont val="宋体"/>
        <family val="0"/>
      </rPr>
      <t>一般公共服务</t>
    </r>
  </si>
  <si>
    <r>
      <t xml:space="preserve">      </t>
    </r>
    <r>
      <rPr>
        <sz val="10"/>
        <rFont val="宋体"/>
        <family val="0"/>
      </rPr>
      <t>教育</t>
    </r>
  </si>
  <si>
    <r>
      <t xml:space="preserve">      </t>
    </r>
    <r>
      <rPr>
        <sz val="10"/>
        <rFont val="宋体"/>
        <family val="0"/>
      </rPr>
      <t>文化体育与传媒</t>
    </r>
  </si>
  <si>
    <r>
      <t xml:space="preserve">      </t>
    </r>
    <r>
      <rPr>
        <sz val="10"/>
        <rFont val="宋体"/>
        <family val="0"/>
      </rPr>
      <t>医疗卫生</t>
    </r>
  </si>
  <si>
    <r>
      <t xml:space="preserve">      </t>
    </r>
    <r>
      <rPr>
        <sz val="10"/>
        <rFont val="宋体"/>
        <family val="0"/>
      </rPr>
      <t>节能环保</t>
    </r>
  </si>
  <si>
    <r>
      <t xml:space="preserve">      </t>
    </r>
    <r>
      <rPr>
        <sz val="10"/>
        <rFont val="宋体"/>
        <family val="0"/>
      </rPr>
      <t>交通运输</t>
    </r>
  </si>
  <si>
    <r>
      <t xml:space="preserve">      </t>
    </r>
    <r>
      <rPr>
        <sz val="10"/>
        <rFont val="宋体"/>
        <family val="0"/>
      </rPr>
      <t>住房保障</t>
    </r>
  </si>
  <si>
    <r>
      <t xml:space="preserve">      </t>
    </r>
    <r>
      <rPr>
        <sz val="10"/>
        <rFont val="宋体"/>
        <family val="0"/>
      </rPr>
      <t>其他支出</t>
    </r>
  </si>
  <si>
    <t>十八、国土海洋气象等支出</t>
  </si>
  <si>
    <r>
      <t xml:space="preserve">      </t>
    </r>
    <r>
      <rPr>
        <sz val="10"/>
        <rFont val="宋体"/>
        <family val="0"/>
      </rPr>
      <t>国土资源事务</t>
    </r>
  </si>
  <si>
    <r>
      <t xml:space="preserve">        </t>
    </r>
    <r>
      <rPr>
        <sz val="10"/>
        <rFont val="宋体"/>
        <family val="0"/>
      </rPr>
      <t>国土资源规划及管理</t>
    </r>
  </si>
  <si>
    <r>
      <t xml:space="preserve">        </t>
    </r>
    <r>
      <rPr>
        <sz val="10"/>
        <rFont val="宋体"/>
        <family val="0"/>
      </rPr>
      <t>土地资源调查</t>
    </r>
  </si>
  <si>
    <r>
      <t xml:space="preserve">        </t>
    </r>
    <r>
      <rPr>
        <sz val="10"/>
        <rFont val="宋体"/>
        <family val="0"/>
      </rPr>
      <t>土地资源利用与保护</t>
    </r>
  </si>
  <si>
    <r>
      <t xml:space="preserve">        </t>
    </r>
    <r>
      <rPr>
        <sz val="10"/>
        <rFont val="宋体"/>
        <family val="0"/>
      </rPr>
      <t>国土资源社会公益服务</t>
    </r>
  </si>
  <si>
    <r>
      <t xml:space="preserve">        </t>
    </r>
    <r>
      <rPr>
        <sz val="10"/>
        <rFont val="宋体"/>
        <family val="0"/>
      </rPr>
      <t>国土资源行业业务管理</t>
    </r>
  </si>
  <si>
    <r>
      <t xml:space="preserve">        </t>
    </r>
    <r>
      <rPr>
        <sz val="10"/>
        <rFont val="宋体"/>
        <family val="0"/>
      </rPr>
      <t>国土资源调查</t>
    </r>
  </si>
  <si>
    <r>
      <t xml:space="preserve">        </t>
    </r>
    <r>
      <rPr>
        <sz val="10"/>
        <rFont val="宋体"/>
        <family val="0"/>
      </rPr>
      <t>国土整治</t>
    </r>
  </si>
  <si>
    <r>
      <t xml:space="preserve">        </t>
    </r>
    <r>
      <rPr>
        <sz val="10"/>
        <rFont val="宋体"/>
        <family val="0"/>
      </rPr>
      <t>地质灾害防治</t>
    </r>
  </si>
  <si>
    <r>
      <t xml:space="preserve">        </t>
    </r>
    <r>
      <rPr>
        <sz val="10"/>
        <rFont val="宋体"/>
        <family val="0"/>
      </rPr>
      <t>土地资源储备支出</t>
    </r>
  </si>
  <si>
    <r>
      <t xml:space="preserve">        </t>
    </r>
    <r>
      <rPr>
        <sz val="10"/>
        <rFont val="宋体"/>
        <family val="0"/>
      </rPr>
      <t>地质及矿产资源调查</t>
    </r>
  </si>
  <si>
    <r>
      <t xml:space="preserve">        </t>
    </r>
    <r>
      <rPr>
        <sz val="10"/>
        <rFont val="宋体"/>
        <family val="0"/>
      </rPr>
      <t>地质矿产资源利用与保护</t>
    </r>
  </si>
  <si>
    <r>
      <t xml:space="preserve">        </t>
    </r>
    <r>
      <rPr>
        <sz val="10"/>
        <rFont val="宋体"/>
        <family val="0"/>
      </rPr>
      <t>地质转产项目财政贴息</t>
    </r>
  </si>
  <si>
    <r>
      <t xml:space="preserve">        </t>
    </r>
    <r>
      <rPr>
        <sz val="10"/>
        <rFont val="宋体"/>
        <family val="0"/>
      </rPr>
      <t>国外风险勘查</t>
    </r>
  </si>
  <si>
    <r>
      <t xml:space="preserve">        </t>
    </r>
    <r>
      <rPr>
        <sz val="10"/>
        <rFont val="宋体"/>
        <family val="0"/>
      </rPr>
      <t>地质勘查基金（周转金）支出</t>
    </r>
  </si>
  <si>
    <r>
      <t xml:space="preserve">        </t>
    </r>
    <r>
      <rPr>
        <sz val="10"/>
        <rFont val="宋体"/>
        <family val="0"/>
      </rPr>
      <t>矿产资源专项收入安排的支出</t>
    </r>
  </si>
  <si>
    <r>
      <t xml:space="preserve">        </t>
    </r>
    <r>
      <rPr>
        <sz val="10"/>
        <rFont val="宋体"/>
        <family val="0"/>
      </rPr>
      <t>其他国土资源事务支出</t>
    </r>
  </si>
  <si>
    <r>
      <t xml:space="preserve">      </t>
    </r>
    <r>
      <rPr>
        <sz val="10"/>
        <rFont val="宋体"/>
        <family val="0"/>
      </rPr>
      <t>海洋管理事务</t>
    </r>
  </si>
  <si>
    <r>
      <t xml:space="preserve">        </t>
    </r>
    <r>
      <rPr>
        <sz val="10"/>
        <rFont val="宋体"/>
        <family val="0"/>
      </rPr>
      <t>海域使用管理</t>
    </r>
  </si>
  <si>
    <r>
      <t xml:space="preserve">        </t>
    </r>
    <r>
      <rPr>
        <sz val="10"/>
        <rFont val="宋体"/>
        <family val="0"/>
      </rPr>
      <t>海洋环境保护与监测</t>
    </r>
  </si>
  <si>
    <r>
      <t xml:space="preserve">        </t>
    </r>
    <r>
      <rPr>
        <sz val="10"/>
        <rFont val="宋体"/>
        <family val="0"/>
      </rPr>
      <t>海洋调查评价</t>
    </r>
  </si>
  <si>
    <r>
      <t xml:space="preserve">        </t>
    </r>
    <r>
      <rPr>
        <sz val="10"/>
        <rFont val="宋体"/>
        <family val="0"/>
      </rPr>
      <t>海洋权益维护</t>
    </r>
  </si>
  <si>
    <r>
      <t xml:space="preserve">        </t>
    </r>
    <r>
      <rPr>
        <sz val="10"/>
        <rFont val="宋体"/>
        <family val="0"/>
      </rPr>
      <t>海洋执法监察</t>
    </r>
  </si>
  <si>
    <r>
      <t xml:space="preserve">        </t>
    </r>
    <r>
      <rPr>
        <sz val="10"/>
        <rFont val="宋体"/>
        <family val="0"/>
      </rPr>
      <t>海洋防灾减灾</t>
    </r>
  </si>
  <si>
    <r>
      <t xml:space="preserve">        </t>
    </r>
    <r>
      <rPr>
        <sz val="10"/>
        <rFont val="宋体"/>
        <family val="0"/>
      </rPr>
      <t>海洋卫星</t>
    </r>
  </si>
  <si>
    <r>
      <t xml:space="preserve">        </t>
    </r>
    <r>
      <rPr>
        <sz val="10"/>
        <rFont val="宋体"/>
        <family val="0"/>
      </rPr>
      <t>极地考察</t>
    </r>
  </si>
  <si>
    <r>
      <t xml:space="preserve">        </t>
    </r>
    <r>
      <rPr>
        <sz val="10"/>
        <rFont val="宋体"/>
        <family val="0"/>
      </rPr>
      <t>海洋矿产资源勘探研究</t>
    </r>
  </si>
  <si>
    <r>
      <t xml:space="preserve">        </t>
    </r>
    <r>
      <rPr>
        <sz val="10"/>
        <rFont val="宋体"/>
        <family val="0"/>
      </rPr>
      <t>海港航标维护</t>
    </r>
  </si>
  <si>
    <r>
      <t xml:space="preserve">        </t>
    </r>
    <r>
      <rPr>
        <sz val="10"/>
        <rFont val="宋体"/>
        <family val="0"/>
      </rPr>
      <t>海域使用金支出</t>
    </r>
  </si>
  <si>
    <r>
      <t xml:space="preserve">        </t>
    </r>
    <r>
      <rPr>
        <sz val="10"/>
        <rFont val="宋体"/>
        <family val="0"/>
      </rPr>
      <t>海水淡化</t>
    </r>
  </si>
  <si>
    <r>
      <t xml:space="preserve">        </t>
    </r>
    <r>
      <rPr>
        <sz val="10"/>
        <rFont val="宋体"/>
        <family val="0"/>
      </rPr>
      <t>海洋工程排污费支出</t>
    </r>
  </si>
  <si>
    <r>
      <t xml:space="preserve">        </t>
    </r>
    <r>
      <rPr>
        <sz val="10"/>
        <rFont val="宋体"/>
        <family val="0"/>
      </rPr>
      <t>无居民海岛使用金支出</t>
    </r>
  </si>
  <si>
    <r>
      <t xml:space="preserve">        </t>
    </r>
    <r>
      <rPr>
        <sz val="10"/>
        <rFont val="宋体"/>
        <family val="0"/>
      </rPr>
      <t>海岛和海域保护</t>
    </r>
  </si>
  <si>
    <r>
      <t xml:space="preserve">        </t>
    </r>
    <r>
      <rPr>
        <sz val="10"/>
        <rFont val="宋体"/>
        <family val="0"/>
      </rPr>
      <t>其他海洋管理事务支出</t>
    </r>
  </si>
  <si>
    <r>
      <t xml:space="preserve">      </t>
    </r>
    <r>
      <rPr>
        <sz val="10"/>
        <rFont val="宋体"/>
        <family val="0"/>
      </rPr>
      <t>测绘事务</t>
    </r>
  </si>
  <si>
    <r>
      <t xml:space="preserve">        </t>
    </r>
    <r>
      <rPr>
        <sz val="10"/>
        <rFont val="宋体"/>
        <family val="0"/>
      </rPr>
      <t>基础测绘</t>
    </r>
  </si>
  <si>
    <r>
      <t xml:space="preserve">        </t>
    </r>
    <r>
      <rPr>
        <sz val="10"/>
        <rFont val="宋体"/>
        <family val="0"/>
      </rPr>
      <t>航空摄影</t>
    </r>
  </si>
  <si>
    <r>
      <t xml:space="preserve">        </t>
    </r>
    <r>
      <rPr>
        <sz val="10"/>
        <rFont val="宋体"/>
        <family val="0"/>
      </rPr>
      <t>测绘工程建设</t>
    </r>
  </si>
  <si>
    <r>
      <t xml:space="preserve">        </t>
    </r>
    <r>
      <rPr>
        <sz val="10"/>
        <rFont val="宋体"/>
        <family val="0"/>
      </rPr>
      <t>其他测绘事务支出</t>
    </r>
  </si>
  <si>
    <r>
      <t xml:space="preserve">      </t>
    </r>
    <r>
      <rPr>
        <sz val="10"/>
        <rFont val="宋体"/>
        <family val="0"/>
      </rPr>
      <t>地震事务</t>
    </r>
  </si>
  <si>
    <r>
      <t xml:space="preserve">        </t>
    </r>
    <r>
      <rPr>
        <sz val="10"/>
        <rFont val="宋体"/>
        <family val="0"/>
      </rPr>
      <t>地震监测</t>
    </r>
  </si>
  <si>
    <r>
      <t xml:space="preserve">        </t>
    </r>
    <r>
      <rPr>
        <sz val="10"/>
        <rFont val="宋体"/>
        <family val="0"/>
      </rPr>
      <t>地震预测预报</t>
    </r>
  </si>
  <si>
    <r>
      <t xml:space="preserve">        </t>
    </r>
    <r>
      <rPr>
        <sz val="10"/>
        <rFont val="宋体"/>
        <family val="0"/>
      </rPr>
      <t>地震灾害预防</t>
    </r>
  </si>
  <si>
    <r>
      <t xml:space="preserve">        </t>
    </r>
    <r>
      <rPr>
        <sz val="10"/>
        <rFont val="宋体"/>
        <family val="0"/>
      </rPr>
      <t>地震应急救援</t>
    </r>
  </si>
  <si>
    <r>
      <t xml:space="preserve">        </t>
    </r>
    <r>
      <rPr>
        <sz val="10"/>
        <rFont val="宋体"/>
        <family val="0"/>
      </rPr>
      <t>地震环境探察</t>
    </r>
  </si>
  <si>
    <r>
      <t xml:space="preserve">        </t>
    </r>
    <r>
      <rPr>
        <sz val="10"/>
        <rFont val="宋体"/>
        <family val="0"/>
      </rPr>
      <t>防震减灾信息管理</t>
    </r>
  </si>
  <si>
    <r>
      <t xml:space="preserve">        </t>
    </r>
    <r>
      <rPr>
        <sz val="10"/>
        <rFont val="宋体"/>
        <family val="0"/>
      </rPr>
      <t>防震减灾基础管理</t>
    </r>
  </si>
  <si>
    <r>
      <t xml:space="preserve">        </t>
    </r>
    <r>
      <rPr>
        <sz val="10"/>
        <rFont val="宋体"/>
        <family val="0"/>
      </rPr>
      <t>地震事业机构</t>
    </r>
  </si>
  <si>
    <r>
      <t xml:space="preserve">        </t>
    </r>
    <r>
      <rPr>
        <sz val="10"/>
        <rFont val="宋体"/>
        <family val="0"/>
      </rPr>
      <t>其他地震事务支出</t>
    </r>
  </si>
  <si>
    <r>
      <t xml:space="preserve">      </t>
    </r>
    <r>
      <rPr>
        <sz val="10"/>
        <rFont val="宋体"/>
        <family val="0"/>
      </rPr>
      <t>气象事务</t>
    </r>
  </si>
  <si>
    <r>
      <t xml:space="preserve">        </t>
    </r>
    <r>
      <rPr>
        <sz val="10"/>
        <rFont val="宋体"/>
        <family val="0"/>
      </rPr>
      <t>气象事业机构</t>
    </r>
  </si>
  <si>
    <r>
      <t xml:space="preserve">        </t>
    </r>
    <r>
      <rPr>
        <sz val="10"/>
        <rFont val="宋体"/>
        <family val="0"/>
      </rPr>
      <t>气象探测</t>
    </r>
  </si>
  <si>
    <r>
      <t xml:space="preserve">        </t>
    </r>
    <r>
      <rPr>
        <sz val="10"/>
        <rFont val="宋体"/>
        <family val="0"/>
      </rPr>
      <t>气象信息传输及管理</t>
    </r>
  </si>
  <si>
    <r>
      <t xml:space="preserve">        </t>
    </r>
    <r>
      <rPr>
        <sz val="10"/>
        <rFont val="宋体"/>
        <family val="0"/>
      </rPr>
      <t>气象预报预测</t>
    </r>
  </si>
  <si>
    <r>
      <t xml:space="preserve">        </t>
    </r>
    <r>
      <rPr>
        <sz val="10"/>
        <rFont val="宋体"/>
        <family val="0"/>
      </rPr>
      <t>气象服务</t>
    </r>
  </si>
  <si>
    <r>
      <t xml:space="preserve">        </t>
    </r>
    <r>
      <rPr>
        <sz val="10"/>
        <rFont val="宋体"/>
        <family val="0"/>
      </rPr>
      <t>气象装备保障维护</t>
    </r>
  </si>
  <si>
    <r>
      <t xml:space="preserve">        </t>
    </r>
    <r>
      <rPr>
        <sz val="10"/>
        <rFont val="宋体"/>
        <family val="0"/>
      </rPr>
      <t>气象基础设施建设与维修</t>
    </r>
  </si>
  <si>
    <r>
      <t xml:space="preserve">        </t>
    </r>
    <r>
      <rPr>
        <sz val="10"/>
        <rFont val="宋体"/>
        <family val="0"/>
      </rPr>
      <t>气象卫星</t>
    </r>
  </si>
  <si>
    <r>
      <t xml:space="preserve">        </t>
    </r>
    <r>
      <rPr>
        <sz val="10"/>
        <rFont val="宋体"/>
        <family val="0"/>
      </rPr>
      <t>气象法规与标准</t>
    </r>
  </si>
  <si>
    <r>
      <t xml:space="preserve">        </t>
    </r>
    <r>
      <rPr>
        <sz val="10"/>
        <rFont val="宋体"/>
        <family val="0"/>
      </rPr>
      <t>气象资金审计稽查</t>
    </r>
  </si>
  <si>
    <r>
      <t xml:space="preserve">        </t>
    </r>
    <r>
      <rPr>
        <sz val="10"/>
        <rFont val="宋体"/>
        <family val="0"/>
      </rPr>
      <t>其他气象事务支出</t>
    </r>
  </si>
  <si>
    <r>
      <t xml:space="preserve">      </t>
    </r>
    <r>
      <rPr>
        <sz val="10"/>
        <rFont val="宋体"/>
        <family val="0"/>
      </rPr>
      <t>其他国土海洋气象等支出</t>
    </r>
  </si>
  <si>
    <r>
      <t xml:space="preserve">      </t>
    </r>
    <r>
      <rPr>
        <sz val="10"/>
        <rFont val="宋体"/>
        <family val="0"/>
      </rPr>
      <t>保障性安居工程支出</t>
    </r>
  </si>
  <si>
    <r>
      <t xml:space="preserve">        </t>
    </r>
    <r>
      <rPr>
        <sz val="10"/>
        <rFont val="宋体"/>
        <family val="0"/>
      </rPr>
      <t>廉租住房</t>
    </r>
  </si>
  <si>
    <r>
      <t xml:space="preserve">        </t>
    </r>
    <r>
      <rPr>
        <sz val="10"/>
        <rFont val="宋体"/>
        <family val="0"/>
      </rPr>
      <t>沉陷区治理</t>
    </r>
  </si>
  <si>
    <r>
      <t xml:space="preserve">        </t>
    </r>
    <r>
      <rPr>
        <sz val="10"/>
        <rFont val="宋体"/>
        <family val="0"/>
      </rPr>
      <t>棚户区改造</t>
    </r>
  </si>
  <si>
    <r>
      <t xml:space="preserve">        </t>
    </r>
    <r>
      <rPr>
        <sz val="10"/>
        <rFont val="宋体"/>
        <family val="0"/>
      </rPr>
      <t>少数民族地区游牧民定居工程</t>
    </r>
  </si>
  <si>
    <r>
      <t xml:space="preserve">        </t>
    </r>
    <r>
      <rPr>
        <sz val="10"/>
        <rFont val="宋体"/>
        <family val="0"/>
      </rPr>
      <t>农村危房改造</t>
    </r>
  </si>
  <si>
    <r>
      <t xml:space="preserve">        </t>
    </r>
    <r>
      <rPr>
        <sz val="10"/>
        <rFont val="宋体"/>
        <family val="0"/>
      </rPr>
      <t>公共租赁住房</t>
    </r>
  </si>
  <si>
    <r>
      <t xml:space="preserve">        </t>
    </r>
    <r>
      <rPr>
        <sz val="10"/>
        <rFont val="宋体"/>
        <family val="0"/>
      </rPr>
      <t>保障性住房租金补贴</t>
    </r>
  </si>
  <si>
    <r>
      <t xml:space="preserve">        </t>
    </r>
    <r>
      <rPr>
        <sz val="10"/>
        <rFont val="宋体"/>
        <family val="0"/>
      </rPr>
      <t>其他保障性安居工程支出</t>
    </r>
  </si>
  <si>
    <r>
      <t xml:space="preserve">      </t>
    </r>
    <r>
      <rPr>
        <sz val="10"/>
        <rFont val="宋体"/>
        <family val="0"/>
      </rPr>
      <t>住房改革支出</t>
    </r>
  </si>
  <si>
    <r>
      <t xml:space="preserve">        </t>
    </r>
    <r>
      <rPr>
        <sz val="10"/>
        <rFont val="宋体"/>
        <family val="0"/>
      </rPr>
      <t>住房公积金</t>
    </r>
  </si>
  <si>
    <r>
      <t xml:space="preserve">        </t>
    </r>
    <r>
      <rPr>
        <sz val="10"/>
        <rFont val="宋体"/>
        <family val="0"/>
      </rPr>
      <t>提租补贴</t>
    </r>
  </si>
  <si>
    <r>
      <t xml:space="preserve">        </t>
    </r>
    <r>
      <rPr>
        <sz val="10"/>
        <rFont val="宋体"/>
        <family val="0"/>
      </rPr>
      <t>购房补贴</t>
    </r>
  </si>
  <si>
    <r>
      <t xml:space="preserve">      </t>
    </r>
    <r>
      <rPr>
        <sz val="10"/>
        <rFont val="宋体"/>
        <family val="0"/>
      </rPr>
      <t>城乡社区住宅</t>
    </r>
  </si>
  <si>
    <r>
      <t xml:space="preserve">        </t>
    </r>
    <r>
      <rPr>
        <sz val="10"/>
        <rFont val="宋体"/>
        <family val="0"/>
      </rPr>
      <t>公有住房建设和维修改造支出</t>
    </r>
  </si>
  <si>
    <r>
      <t xml:space="preserve">        </t>
    </r>
    <r>
      <rPr>
        <sz val="10"/>
        <rFont val="宋体"/>
        <family val="0"/>
      </rPr>
      <t>住房公积金管理</t>
    </r>
  </si>
  <si>
    <r>
      <t xml:space="preserve">        </t>
    </r>
    <r>
      <rPr>
        <sz val="10"/>
        <rFont val="宋体"/>
        <family val="0"/>
      </rPr>
      <t>其他城乡社区住宅支出</t>
    </r>
  </si>
  <si>
    <r>
      <t xml:space="preserve">      </t>
    </r>
    <r>
      <rPr>
        <sz val="10"/>
        <rFont val="宋体"/>
        <family val="0"/>
      </rPr>
      <t>粮油事务</t>
    </r>
  </si>
  <si>
    <r>
      <t xml:space="preserve">        </t>
    </r>
    <r>
      <rPr>
        <sz val="10"/>
        <rFont val="宋体"/>
        <family val="0"/>
      </rPr>
      <t>粮食财务与审计支出</t>
    </r>
  </si>
  <si>
    <r>
      <t xml:space="preserve">        </t>
    </r>
    <r>
      <rPr>
        <sz val="10"/>
        <rFont val="宋体"/>
        <family val="0"/>
      </rPr>
      <t>粮食信息统计</t>
    </r>
  </si>
  <si>
    <r>
      <t xml:space="preserve">        </t>
    </r>
    <r>
      <rPr>
        <sz val="10"/>
        <rFont val="宋体"/>
        <family val="0"/>
      </rPr>
      <t>粮食专项业务活动</t>
    </r>
  </si>
  <si>
    <r>
      <t xml:space="preserve">        </t>
    </r>
    <r>
      <rPr>
        <sz val="10"/>
        <rFont val="宋体"/>
        <family val="0"/>
      </rPr>
      <t>国家粮油差价补贴</t>
    </r>
  </si>
  <si>
    <r>
      <t xml:space="preserve">        </t>
    </r>
    <r>
      <rPr>
        <sz val="10"/>
        <rFont val="宋体"/>
        <family val="0"/>
      </rPr>
      <t>粮食财务挂账利息补贴</t>
    </r>
  </si>
  <si>
    <r>
      <t xml:space="preserve">        </t>
    </r>
    <r>
      <rPr>
        <sz val="10"/>
        <rFont val="宋体"/>
        <family val="0"/>
      </rPr>
      <t>粮食财务挂账消化款</t>
    </r>
  </si>
  <si>
    <r>
      <t xml:space="preserve">        </t>
    </r>
    <r>
      <rPr>
        <sz val="10"/>
        <rFont val="宋体"/>
        <family val="0"/>
      </rPr>
      <t>处理陈化粮补贴</t>
    </r>
  </si>
  <si>
    <r>
      <t xml:space="preserve">        </t>
    </r>
    <r>
      <rPr>
        <sz val="10"/>
        <rFont val="宋体"/>
        <family val="0"/>
      </rPr>
      <t>粮食风险基金</t>
    </r>
  </si>
  <si>
    <r>
      <t xml:space="preserve">        </t>
    </r>
    <r>
      <rPr>
        <sz val="10"/>
        <rFont val="宋体"/>
        <family val="0"/>
      </rPr>
      <t>粮油市场调控专项资金</t>
    </r>
  </si>
  <si>
    <r>
      <t xml:space="preserve">        </t>
    </r>
    <r>
      <rPr>
        <sz val="10"/>
        <rFont val="宋体"/>
        <family val="0"/>
      </rPr>
      <t>其他粮油事务支出</t>
    </r>
  </si>
  <si>
    <r>
      <t xml:space="preserve">      </t>
    </r>
    <r>
      <rPr>
        <sz val="10"/>
        <rFont val="宋体"/>
        <family val="0"/>
      </rPr>
      <t>物资事务</t>
    </r>
  </si>
  <si>
    <r>
      <t xml:space="preserve">        </t>
    </r>
    <r>
      <rPr>
        <sz val="10"/>
        <rFont val="宋体"/>
        <family val="0"/>
      </rPr>
      <t>铁路专用线</t>
    </r>
  </si>
  <si>
    <r>
      <t xml:space="preserve">        </t>
    </r>
    <r>
      <rPr>
        <sz val="10"/>
        <rFont val="宋体"/>
        <family val="0"/>
      </rPr>
      <t>护库武警和民兵支出</t>
    </r>
  </si>
  <si>
    <r>
      <t xml:space="preserve">        </t>
    </r>
    <r>
      <rPr>
        <sz val="10"/>
        <rFont val="宋体"/>
        <family val="0"/>
      </rPr>
      <t>物资保管与保养</t>
    </r>
  </si>
  <si>
    <r>
      <t xml:space="preserve">        </t>
    </r>
    <r>
      <rPr>
        <sz val="10"/>
        <rFont val="宋体"/>
        <family val="0"/>
      </rPr>
      <t>专项贷款利息</t>
    </r>
  </si>
  <si>
    <r>
      <t xml:space="preserve">        </t>
    </r>
    <r>
      <rPr>
        <sz val="10"/>
        <rFont val="宋体"/>
        <family val="0"/>
      </rPr>
      <t>物资转移</t>
    </r>
  </si>
  <si>
    <r>
      <t xml:space="preserve">        </t>
    </r>
    <r>
      <rPr>
        <sz val="10"/>
        <rFont val="宋体"/>
        <family val="0"/>
      </rPr>
      <t>物资轮换</t>
    </r>
  </si>
  <si>
    <r>
      <t xml:space="preserve">        </t>
    </r>
    <r>
      <rPr>
        <sz val="10"/>
        <rFont val="宋体"/>
        <family val="0"/>
      </rPr>
      <t>仓库建设</t>
    </r>
  </si>
  <si>
    <r>
      <t xml:space="preserve">        </t>
    </r>
    <r>
      <rPr>
        <sz val="10"/>
        <rFont val="宋体"/>
        <family val="0"/>
      </rPr>
      <t>仓库安防</t>
    </r>
  </si>
  <si>
    <r>
      <t xml:space="preserve">        </t>
    </r>
    <r>
      <rPr>
        <sz val="10"/>
        <rFont val="宋体"/>
        <family val="0"/>
      </rPr>
      <t>其他物资事务支出</t>
    </r>
  </si>
  <si>
    <r>
      <t xml:space="preserve">      </t>
    </r>
    <r>
      <rPr>
        <sz val="10"/>
        <rFont val="宋体"/>
        <family val="0"/>
      </rPr>
      <t>能源储备</t>
    </r>
  </si>
  <si>
    <r>
      <t xml:space="preserve">        </t>
    </r>
    <r>
      <rPr>
        <sz val="10"/>
        <rFont val="宋体"/>
        <family val="0"/>
      </rPr>
      <t>石油储备支出</t>
    </r>
  </si>
  <si>
    <r>
      <t xml:space="preserve">        </t>
    </r>
    <r>
      <rPr>
        <sz val="10"/>
        <rFont val="宋体"/>
        <family val="0"/>
      </rPr>
      <t>国家留成油串换石油储备支出</t>
    </r>
  </si>
  <si>
    <r>
      <t xml:space="preserve">        </t>
    </r>
    <r>
      <rPr>
        <sz val="10"/>
        <rFont val="宋体"/>
        <family val="0"/>
      </rPr>
      <t>天然铀能源储备</t>
    </r>
  </si>
  <si>
    <r>
      <t xml:space="preserve">        </t>
    </r>
    <r>
      <rPr>
        <sz val="10"/>
        <rFont val="宋体"/>
        <family val="0"/>
      </rPr>
      <t>煤炭储备</t>
    </r>
  </si>
  <si>
    <r>
      <t xml:space="preserve">        </t>
    </r>
    <r>
      <rPr>
        <sz val="10"/>
        <rFont val="宋体"/>
        <family val="0"/>
      </rPr>
      <t>其他能源储备</t>
    </r>
  </si>
  <si>
    <r>
      <t xml:space="preserve">      </t>
    </r>
    <r>
      <rPr>
        <sz val="10"/>
        <rFont val="宋体"/>
        <family val="0"/>
      </rPr>
      <t>粮油储备</t>
    </r>
  </si>
  <si>
    <r>
      <t xml:space="preserve">        </t>
    </r>
    <r>
      <rPr>
        <sz val="10"/>
        <rFont val="宋体"/>
        <family val="0"/>
      </rPr>
      <t>储备粮油补贴支出</t>
    </r>
  </si>
  <si>
    <r>
      <t xml:space="preserve">        </t>
    </r>
    <r>
      <rPr>
        <sz val="10"/>
        <rFont val="宋体"/>
        <family val="0"/>
      </rPr>
      <t>储备粮油差价补贴</t>
    </r>
  </si>
  <si>
    <r>
      <t xml:space="preserve">        </t>
    </r>
    <r>
      <rPr>
        <sz val="10"/>
        <rFont val="宋体"/>
        <family val="0"/>
      </rPr>
      <t>储备粮（油）库建设</t>
    </r>
  </si>
  <si>
    <r>
      <t xml:space="preserve">        </t>
    </r>
    <r>
      <rPr>
        <sz val="10"/>
        <rFont val="宋体"/>
        <family val="0"/>
      </rPr>
      <t>最低收购价政策支出</t>
    </r>
  </si>
  <si>
    <r>
      <t xml:space="preserve">        </t>
    </r>
    <r>
      <rPr>
        <sz val="10"/>
        <rFont val="宋体"/>
        <family val="0"/>
      </rPr>
      <t>其他粮油储备支出</t>
    </r>
  </si>
  <si>
    <r>
      <t xml:space="preserve">      </t>
    </r>
    <r>
      <rPr>
        <sz val="10"/>
        <rFont val="宋体"/>
        <family val="0"/>
      </rPr>
      <t>重要商品储备</t>
    </r>
  </si>
  <si>
    <r>
      <t xml:space="preserve">        </t>
    </r>
    <r>
      <rPr>
        <sz val="10"/>
        <rFont val="宋体"/>
        <family val="0"/>
      </rPr>
      <t>棉花储备</t>
    </r>
  </si>
  <si>
    <r>
      <t xml:space="preserve">        </t>
    </r>
    <r>
      <rPr>
        <sz val="10"/>
        <rFont val="宋体"/>
        <family val="0"/>
      </rPr>
      <t>食糖储备</t>
    </r>
  </si>
  <si>
    <r>
      <t xml:space="preserve">        </t>
    </r>
    <r>
      <rPr>
        <sz val="10"/>
        <rFont val="宋体"/>
        <family val="0"/>
      </rPr>
      <t>肉类储备</t>
    </r>
  </si>
  <si>
    <r>
      <t xml:space="preserve">        </t>
    </r>
    <r>
      <rPr>
        <sz val="10"/>
        <rFont val="宋体"/>
        <family val="0"/>
      </rPr>
      <t>化肥储备</t>
    </r>
  </si>
  <si>
    <r>
      <t xml:space="preserve">        </t>
    </r>
    <r>
      <rPr>
        <sz val="10"/>
        <rFont val="宋体"/>
        <family val="0"/>
      </rPr>
      <t>农药储备</t>
    </r>
  </si>
  <si>
    <r>
      <t xml:space="preserve">        </t>
    </r>
    <r>
      <rPr>
        <sz val="10"/>
        <rFont val="宋体"/>
        <family val="0"/>
      </rPr>
      <t>边销茶储备</t>
    </r>
  </si>
  <si>
    <r>
      <t xml:space="preserve">        </t>
    </r>
    <r>
      <rPr>
        <sz val="10"/>
        <rFont val="宋体"/>
        <family val="0"/>
      </rPr>
      <t>羊毛储备</t>
    </r>
  </si>
  <si>
    <r>
      <t xml:space="preserve">        </t>
    </r>
    <r>
      <rPr>
        <sz val="10"/>
        <rFont val="宋体"/>
        <family val="0"/>
      </rPr>
      <t>医药储备</t>
    </r>
  </si>
  <si>
    <r>
      <t xml:space="preserve">        </t>
    </r>
    <r>
      <rPr>
        <sz val="10"/>
        <rFont val="宋体"/>
        <family val="0"/>
      </rPr>
      <t>食盐储备</t>
    </r>
  </si>
  <si>
    <r>
      <t xml:space="preserve">        </t>
    </r>
    <r>
      <rPr>
        <sz val="10"/>
        <rFont val="宋体"/>
        <family val="0"/>
      </rPr>
      <t>战略物资储备</t>
    </r>
  </si>
  <si>
    <r>
      <t xml:space="preserve">        </t>
    </r>
    <r>
      <rPr>
        <sz val="10"/>
        <rFont val="宋体"/>
        <family val="0"/>
      </rPr>
      <t>其他重要商品储备支出</t>
    </r>
  </si>
  <si>
    <t>二十二、债务付息支出</t>
  </si>
  <si>
    <r>
      <t xml:space="preserve">      </t>
    </r>
    <r>
      <rPr>
        <sz val="10"/>
        <rFont val="宋体"/>
        <family val="0"/>
      </rPr>
      <t>地方政府一般债务付息支出</t>
    </r>
  </si>
  <si>
    <r>
      <t xml:space="preserve">        </t>
    </r>
    <r>
      <rPr>
        <sz val="10"/>
        <rFont val="宋体"/>
        <family val="0"/>
      </rPr>
      <t>地方政府一般债券付息支出</t>
    </r>
  </si>
  <si>
    <r>
      <t xml:space="preserve">        </t>
    </r>
    <r>
      <rPr>
        <sz val="10"/>
        <rFont val="宋体"/>
        <family val="0"/>
      </rPr>
      <t>地方政府向外国政府借款付息支出</t>
    </r>
  </si>
  <si>
    <r>
      <t xml:space="preserve">        </t>
    </r>
    <r>
      <rPr>
        <sz val="10"/>
        <rFont val="宋体"/>
        <family val="0"/>
      </rPr>
      <t>地方政府向国际组织借款付息支出</t>
    </r>
  </si>
  <si>
    <r>
      <t xml:space="preserve">        </t>
    </r>
    <r>
      <rPr>
        <sz val="10"/>
        <rFont val="宋体"/>
        <family val="0"/>
      </rPr>
      <t>地方政府其他一般债务付息支出</t>
    </r>
  </si>
  <si>
    <r>
      <t xml:space="preserve">        </t>
    </r>
    <r>
      <rPr>
        <sz val="10"/>
        <rFont val="宋体"/>
        <family val="0"/>
      </rPr>
      <t>年初预留</t>
    </r>
  </si>
  <si>
    <r>
      <t xml:space="preserve">        </t>
    </r>
    <r>
      <rPr>
        <sz val="10"/>
        <rFont val="宋体"/>
        <family val="0"/>
      </rPr>
      <t>其他支出</t>
    </r>
  </si>
  <si>
    <t>小计</t>
  </si>
  <si>
    <t>一般公共预算支出合计</t>
  </si>
  <si>
    <t>转移性支出</t>
  </si>
  <si>
    <r>
      <t xml:space="preserve">  </t>
    </r>
    <r>
      <rPr>
        <sz val="10"/>
        <rFont val="宋体"/>
        <family val="0"/>
      </rPr>
      <t>上解支出</t>
    </r>
  </si>
  <si>
    <r>
      <t xml:space="preserve">  </t>
    </r>
    <r>
      <rPr>
        <sz val="10"/>
        <rFont val="宋体"/>
        <family val="0"/>
      </rPr>
      <t>地方政府债券还本支出</t>
    </r>
  </si>
  <si>
    <r>
      <t xml:space="preserve">  </t>
    </r>
    <r>
      <rPr>
        <sz val="10"/>
        <rFont val="宋体"/>
        <family val="0"/>
      </rPr>
      <t>年终结余</t>
    </r>
  </si>
  <si>
    <r>
      <t xml:space="preserve">     </t>
    </r>
    <r>
      <rPr>
        <sz val="10"/>
        <rFont val="宋体"/>
        <family val="0"/>
      </rPr>
      <t>专款结转</t>
    </r>
  </si>
  <si>
    <r>
      <t xml:space="preserve">     </t>
    </r>
    <r>
      <rPr>
        <sz val="10"/>
        <rFont val="文鼎书宋二"/>
        <family val="3"/>
      </rPr>
      <t>净结余</t>
    </r>
  </si>
  <si>
    <t>四、地方政府债券转贷收入</t>
  </si>
  <si>
    <t>六、调入资金</t>
  </si>
  <si>
    <r>
      <t>柳江县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年一般公共预算收入预算表</t>
    </r>
  </si>
  <si>
    <t>金额单位：万元</t>
  </si>
  <si>
    <r>
      <t>2014</t>
    </r>
    <r>
      <rPr>
        <b/>
        <sz val="10"/>
        <rFont val="宋体"/>
        <family val="0"/>
      </rPr>
      <t>年
完成数</t>
    </r>
  </si>
  <si>
    <r>
      <t>2015</t>
    </r>
    <r>
      <rPr>
        <b/>
        <sz val="10"/>
        <rFont val="宋体"/>
        <family val="0"/>
      </rPr>
      <t>年</t>
    </r>
  </si>
  <si>
    <r>
      <t>2016</t>
    </r>
    <r>
      <rPr>
        <b/>
        <sz val="10"/>
        <rFont val="宋体"/>
        <family val="0"/>
      </rPr>
      <t>年预算</t>
    </r>
  </si>
  <si>
    <t>备注</t>
  </si>
  <si>
    <t>预算数</t>
  </si>
  <si>
    <t>完成数</t>
  </si>
  <si>
    <r>
      <t>完成预算（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</si>
  <si>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金额</t>
  </si>
  <si>
    <r>
      <t xml:space="preserve">   1</t>
    </r>
    <r>
      <rPr>
        <sz val="10"/>
        <rFont val="宋体"/>
        <family val="0"/>
      </rPr>
      <t>、增值税（</t>
    </r>
    <r>
      <rPr>
        <sz val="10"/>
        <rFont val="Times New Roman"/>
        <family val="1"/>
      </rPr>
      <t>17%</t>
    </r>
    <r>
      <rPr>
        <sz val="10"/>
        <rFont val="宋体"/>
        <family val="0"/>
      </rPr>
      <t>）</t>
    </r>
  </si>
  <si>
    <r>
      <t xml:space="preserve">   2</t>
    </r>
    <r>
      <rPr>
        <sz val="10"/>
        <rFont val="宋体"/>
        <family val="0"/>
      </rPr>
      <t>、营业税（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</si>
  <si>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r>
      <t xml:space="preserve">   3</t>
    </r>
    <r>
      <rPr>
        <sz val="10"/>
        <rFont val="宋体"/>
        <family val="0"/>
      </rPr>
      <t>、企业所得税（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</si>
  <si>
    <r>
      <t xml:space="preserve">   4</t>
    </r>
    <r>
      <rPr>
        <sz val="10"/>
        <rFont val="宋体"/>
        <family val="0"/>
      </rPr>
      <t>、个人所得税（</t>
    </r>
    <r>
      <rPr>
        <sz val="10"/>
        <rFont val="Times New Roman"/>
        <family val="1"/>
      </rPr>
      <t>25%</t>
    </r>
    <r>
      <rPr>
        <sz val="10"/>
        <rFont val="宋体"/>
        <family val="0"/>
      </rPr>
      <t>）</t>
    </r>
  </si>
  <si>
    <r>
      <t xml:space="preserve">   5</t>
    </r>
    <r>
      <rPr>
        <sz val="10"/>
        <rFont val="宋体"/>
        <family val="0"/>
      </rPr>
      <t>、资源税</t>
    </r>
  </si>
  <si>
    <r>
      <t xml:space="preserve">   6</t>
    </r>
    <r>
      <rPr>
        <sz val="10"/>
        <rFont val="宋体"/>
        <family val="0"/>
      </rPr>
      <t>、城市维护建设税</t>
    </r>
  </si>
  <si>
    <r>
      <t xml:space="preserve">   7</t>
    </r>
    <r>
      <rPr>
        <sz val="10"/>
        <rFont val="宋体"/>
        <family val="0"/>
      </rPr>
      <t>、房产税</t>
    </r>
  </si>
  <si>
    <r>
      <t xml:space="preserve">   8</t>
    </r>
    <r>
      <rPr>
        <sz val="10"/>
        <rFont val="宋体"/>
        <family val="0"/>
      </rPr>
      <t>、印花税</t>
    </r>
  </si>
  <si>
    <r>
      <t xml:space="preserve">   9</t>
    </r>
    <r>
      <rPr>
        <sz val="10"/>
        <rFont val="宋体"/>
        <family val="0"/>
      </rPr>
      <t>、城镇土地使用税</t>
    </r>
  </si>
  <si>
    <r>
      <t xml:space="preserve">  10</t>
    </r>
    <r>
      <rPr>
        <sz val="10"/>
        <rFont val="宋体"/>
        <family val="0"/>
      </rPr>
      <t>、土地增值税</t>
    </r>
  </si>
  <si>
    <r>
      <t xml:space="preserve">  11</t>
    </r>
    <r>
      <rPr>
        <sz val="10"/>
        <rFont val="宋体"/>
        <family val="0"/>
      </rPr>
      <t>、车船使用和牌照税</t>
    </r>
  </si>
  <si>
    <r>
      <t xml:space="preserve">  12</t>
    </r>
    <r>
      <rPr>
        <sz val="10"/>
        <rFont val="宋体"/>
        <family val="0"/>
      </rPr>
      <t>、耕地占用税</t>
    </r>
  </si>
  <si>
    <r>
      <t xml:space="preserve">  13</t>
    </r>
    <r>
      <rPr>
        <sz val="10"/>
        <rFont val="宋体"/>
        <family val="0"/>
      </rPr>
      <t>、契税</t>
    </r>
  </si>
  <si>
    <t>（二）非税收入</t>
  </si>
  <si>
    <r>
      <t xml:space="preserve"> </t>
    </r>
    <r>
      <rPr>
        <sz val="10"/>
        <rFont val="宋体"/>
        <family val="0"/>
      </rPr>
      <t>下降的主要原因为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年非税收入含较大的一次性收入</t>
    </r>
  </si>
  <si>
    <r>
      <t xml:space="preserve"> 1</t>
    </r>
    <r>
      <rPr>
        <sz val="10"/>
        <rFont val="宋体"/>
        <family val="0"/>
      </rPr>
      <t>、国有资本经营收入</t>
    </r>
  </si>
  <si>
    <r>
      <t xml:space="preserve">  2</t>
    </r>
    <r>
      <rPr>
        <sz val="10"/>
        <rFont val="宋体"/>
        <family val="0"/>
      </rPr>
      <t>、国有资源（资产）有偿使用收入</t>
    </r>
  </si>
  <si>
    <r>
      <t xml:space="preserve">  3</t>
    </r>
    <r>
      <rPr>
        <sz val="10"/>
        <rFont val="宋体"/>
        <family val="0"/>
      </rPr>
      <t>、行政事业性收费收入</t>
    </r>
  </si>
  <si>
    <r>
      <t xml:space="preserve">  4</t>
    </r>
    <r>
      <rPr>
        <sz val="10"/>
        <rFont val="宋体"/>
        <family val="0"/>
      </rPr>
      <t>、罚没收入</t>
    </r>
  </si>
  <si>
    <r>
      <t xml:space="preserve">  5</t>
    </r>
    <r>
      <rPr>
        <sz val="10"/>
        <rFont val="宋体"/>
        <family val="0"/>
      </rPr>
      <t>、专项收入</t>
    </r>
  </si>
  <si>
    <r>
      <t xml:space="preserve">    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排污费</t>
    </r>
  </si>
  <si>
    <r>
      <t xml:space="preserve">                     </t>
    </r>
    <r>
      <rPr>
        <sz val="10"/>
        <rFont val="宋体"/>
        <family val="0"/>
      </rPr>
      <t>教育费附加</t>
    </r>
  </si>
  <si>
    <r>
      <t xml:space="preserve">                     </t>
    </r>
    <r>
      <rPr>
        <sz val="10"/>
        <rFont val="宋体"/>
        <family val="0"/>
      </rPr>
      <t>城市水资源费</t>
    </r>
  </si>
  <si>
    <r>
      <t xml:space="preserve">                     </t>
    </r>
    <r>
      <rPr>
        <sz val="10"/>
        <rFont val="宋体"/>
        <family val="0"/>
      </rPr>
      <t>探矿权使用费及价款收入</t>
    </r>
  </si>
  <si>
    <r>
      <t xml:space="preserve">         </t>
    </r>
    <r>
      <rPr>
        <sz val="10"/>
        <rFont val="宋体"/>
        <family val="0"/>
      </rPr>
      <t>转列一般公共预算的政府性基金收入</t>
    </r>
  </si>
  <si>
    <r>
      <t xml:space="preserve">            </t>
    </r>
    <r>
      <rPr>
        <sz val="10"/>
        <color indexed="8"/>
        <rFont val="宋体"/>
        <family val="0"/>
      </rPr>
      <t>其中：地方教育附加收入</t>
    </r>
    <r>
      <rPr>
        <sz val="10"/>
        <color indexed="8"/>
        <rFont val="Times New Roman"/>
        <family val="1"/>
      </rPr>
      <t xml:space="preserve">   </t>
    </r>
  </si>
  <si>
    <r>
      <t xml:space="preserve">                         </t>
    </r>
    <r>
      <rPr>
        <sz val="10"/>
        <color indexed="8"/>
        <rFont val="宋体"/>
        <family val="0"/>
      </rPr>
      <t>残疾人就业保障金收入</t>
    </r>
  </si>
  <si>
    <r>
      <t xml:space="preserve">                         </t>
    </r>
    <r>
      <rPr>
        <sz val="10"/>
        <color indexed="8"/>
        <rFont val="宋体"/>
        <family val="0"/>
      </rPr>
      <t>教育资金收入（从地方土地出让收益中计提）</t>
    </r>
  </si>
  <si>
    <r>
      <t xml:space="preserve">                        </t>
    </r>
    <r>
      <rPr>
        <sz val="10"/>
        <color indexed="8"/>
        <rFont val="宋体"/>
        <family val="0"/>
      </rPr>
      <t>农田水利建设资金收入（从地方土地出让收益中计提）</t>
    </r>
  </si>
  <si>
    <r>
      <t xml:space="preserve">                        </t>
    </r>
    <r>
      <rPr>
        <sz val="10"/>
        <color indexed="8"/>
        <rFont val="宋体"/>
        <family val="0"/>
      </rPr>
      <t>育林基金收入</t>
    </r>
  </si>
  <si>
    <r>
      <t xml:space="preserve">                        </t>
    </r>
    <r>
      <rPr>
        <sz val="10"/>
        <color indexed="8"/>
        <rFont val="宋体"/>
        <family val="0"/>
      </rPr>
      <t>水利建设专项收入</t>
    </r>
  </si>
  <si>
    <r>
      <t xml:space="preserve">  6</t>
    </r>
    <r>
      <rPr>
        <sz val="10"/>
        <rFont val="宋体"/>
        <family val="0"/>
      </rPr>
      <t>、其他收入</t>
    </r>
  </si>
  <si>
    <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一般公共预算收入</t>
    </r>
  </si>
  <si>
    <t>二、上级财力性补助收入</t>
  </si>
  <si>
    <r>
      <t xml:space="preserve"> </t>
    </r>
    <r>
      <rPr>
        <sz val="10"/>
        <rFont val="宋体"/>
        <family val="0"/>
      </rPr>
      <t>其中：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、中央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两税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收返还收入</t>
    </r>
  </si>
  <si>
    <r>
      <t xml:space="preserve">               2</t>
    </r>
    <r>
      <rPr>
        <sz val="10"/>
        <rFont val="宋体"/>
        <family val="0"/>
      </rPr>
      <t>、中央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所得税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基数返还收入</t>
    </r>
  </si>
  <si>
    <r>
      <t xml:space="preserve">               3</t>
    </r>
    <r>
      <rPr>
        <sz val="10"/>
        <rFont val="宋体"/>
        <family val="0"/>
      </rPr>
      <t>、自治区分享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四税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基数返还收入</t>
    </r>
  </si>
  <si>
    <r>
      <t xml:space="preserve">               4</t>
    </r>
    <r>
      <rPr>
        <sz val="10"/>
        <rFont val="宋体"/>
        <family val="0"/>
      </rPr>
      <t>、成品油价格和税费改革税收返还收入</t>
    </r>
  </si>
  <si>
    <r>
      <t xml:space="preserve">               5</t>
    </r>
    <r>
      <rPr>
        <sz val="10"/>
        <rFont val="宋体"/>
        <family val="0"/>
      </rPr>
      <t>、增资转移支付补助收入</t>
    </r>
  </si>
  <si>
    <r>
      <t xml:space="preserve">               6</t>
    </r>
    <r>
      <rPr>
        <sz val="10"/>
        <rFont val="宋体"/>
        <family val="0"/>
      </rPr>
      <t>、农村税费改革转移支付补助收入</t>
    </r>
  </si>
  <si>
    <r>
      <t xml:space="preserve">               7</t>
    </r>
    <r>
      <rPr>
        <sz val="10"/>
        <rFont val="宋体"/>
        <family val="0"/>
      </rPr>
      <t>、均衡性转移支付补助收入</t>
    </r>
  </si>
  <si>
    <r>
      <t xml:space="preserve">               8</t>
    </r>
    <r>
      <rPr>
        <sz val="10"/>
        <rFont val="宋体"/>
        <family val="0"/>
      </rPr>
      <t>、民族地区转移支付补助收入</t>
    </r>
  </si>
  <si>
    <r>
      <t xml:space="preserve">               9</t>
    </r>
    <r>
      <rPr>
        <sz val="10"/>
        <rFont val="宋体"/>
        <family val="0"/>
      </rPr>
      <t>、县级基本财力保障资金</t>
    </r>
  </si>
  <si>
    <r>
      <t xml:space="preserve">              10</t>
    </r>
    <r>
      <rPr>
        <sz val="10"/>
        <rFont val="宋体"/>
        <family val="0"/>
      </rPr>
      <t>、提高村干补贴转移支付补助收入</t>
    </r>
  </si>
  <si>
    <r>
      <t xml:space="preserve">              11</t>
    </r>
    <r>
      <rPr>
        <sz val="10"/>
        <rFont val="宋体"/>
        <family val="0"/>
      </rPr>
      <t>、结算补助收入</t>
    </r>
  </si>
  <si>
    <r>
      <t xml:space="preserve">              12</t>
    </r>
    <r>
      <rPr>
        <sz val="10"/>
        <rFont val="宋体"/>
        <family val="0"/>
      </rPr>
      <t>、其他财力性补助收入</t>
    </r>
  </si>
  <si>
    <r>
      <t xml:space="preserve">              13</t>
    </r>
    <r>
      <rPr>
        <sz val="10"/>
        <rFont val="宋体"/>
        <family val="0"/>
      </rPr>
      <t>、其他决算补助收入</t>
    </r>
  </si>
  <si>
    <t>三、上级专项补助收入</t>
  </si>
  <si>
    <r>
      <t xml:space="preserve">              1</t>
    </r>
    <r>
      <rPr>
        <sz val="10"/>
        <rFont val="宋体"/>
        <family val="0"/>
      </rPr>
      <t>、中央、自治区专项补助收入</t>
    </r>
  </si>
  <si>
    <r>
      <t xml:space="preserve">              2</t>
    </r>
    <r>
      <rPr>
        <sz val="10"/>
        <rFont val="宋体"/>
        <family val="0"/>
      </rPr>
      <t>、市级补助收入</t>
    </r>
  </si>
  <si>
    <t>五、上年结余收入</t>
  </si>
  <si>
    <r>
      <t xml:space="preserve">   </t>
    </r>
    <r>
      <rPr>
        <sz val="10"/>
        <rFont val="宋体"/>
        <family val="0"/>
      </rPr>
      <t>其中：专款结转</t>
    </r>
  </si>
  <si>
    <r>
      <t xml:space="preserve">                 </t>
    </r>
    <r>
      <rPr>
        <sz val="10"/>
        <rFont val="宋体"/>
        <family val="0"/>
      </rPr>
      <t>净结余</t>
    </r>
  </si>
  <si>
    <r>
      <t>七、转列一般公共预算的政府性基金收入（</t>
    </r>
    <r>
      <rPr>
        <b/>
        <sz val="10"/>
        <rFont val="Times New Roman"/>
        <family val="1"/>
      </rPr>
      <t>2014</t>
    </r>
    <r>
      <rPr>
        <b/>
        <sz val="10"/>
        <rFont val="宋体"/>
        <family val="0"/>
      </rPr>
      <t>年结转结余收入）</t>
    </r>
  </si>
  <si>
    <r>
      <t xml:space="preserve">  </t>
    </r>
    <r>
      <rPr>
        <sz val="10"/>
        <rFont val="宋体"/>
        <family val="0"/>
      </rPr>
      <t>其中：上年专项结转</t>
    </r>
  </si>
  <si>
    <r>
      <t xml:space="preserve">        </t>
    </r>
    <r>
      <rPr>
        <sz val="10"/>
        <rFont val="宋体"/>
        <family val="0"/>
      </rPr>
      <t>净结余</t>
    </r>
  </si>
  <si>
    <t>八、自治区提前下达专项资金收入</t>
  </si>
  <si>
    <r>
      <t xml:space="preserve"> </t>
    </r>
    <r>
      <rPr>
        <sz val="10"/>
        <rFont val="宋体"/>
        <family val="0"/>
      </rPr>
      <t>下降原因为：上级专项转移支付收入、债券转贷收入等是一个变量，年度间变化较大，在编制财政收支预算时，除对提前下达的资金编入预算外，对难以预计的资金，未编入财政总收入年初预算。</t>
    </r>
  </si>
  <si>
    <t>收入总计</t>
  </si>
  <si>
    <t>二十、粮油物资储备支出</t>
  </si>
  <si>
    <t>金额单位：万元</t>
  </si>
  <si>
    <t>2015年</t>
  </si>
  <si>
    <t>预算数</t>
  </si>
  <si>
    <t>完成数</t>
  </si>
  <si>
    <t>（一）税收收入</t>
  </si>
  <si>
    <t>支出总计</t>
  </si>
  <si>
    <t>2014年
完成数</t>
  </si>
  <si>
    <t>表二</t>
  </si>
  <si>
    <t xml:space="preserve"> </t>
  </si>
  <si>
    <t>完成数</t>
  </si>
  <si>
    <t>比上年完成数增减</t>
  </si>
  <si>
    <t>金额</t>
  </si>
  <si>
    <t>%</t>
  </si>
  <si>
    <t>一、一般公共服务</t>
  </si>
  <si>
    <t>五、教育支出</t>
  </si>
  <si>
    <t>基本支出</t>
  </si>
  <si>
    <t>项目支出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</si>
  <si>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</si>
  <si>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</si>
  <si>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</si>
  <si>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</si>
  <si>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</si>
  <si>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伙食补助费</t>
  </si>
  <si>
    <t xml:space="preserve">    绩效工资</t>
  </si>
  <si>
    <t xml:space="preserve">    其他工资福利支出</t>
  </si>
  <si>
    <t>二、商品和服务支出</t>
  </si>
  <si>
    <t xml:space="preserve">    公务用车运行维护费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</si>
  <si>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</si>
  <si>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</si>
  <si>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</si>
  <si>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</si>
  <si>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</si>
  <si>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</si>
  <si>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</si>
  <si>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</si>
  <si>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</si>
  <si>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</si>
  <si>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因公出国(境)费用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</si>
  <si>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</si>
  <si>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</si>
  <si>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</si>
  <si>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</si>
  <si>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</si>
  <si>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</si>
  <si>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</si>
  <si>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</si>
  <si>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</si>
  <si>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</si>
  <si>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</si>
  <si>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</si>
  <si>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其他交通费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</si>
  <si>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</si>
  <si>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</si>
  <si>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</si>
  <si>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</si>
  <si>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</si>
  <si>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t xml:space="preserve">    退职(役)费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</si>
  <si>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</si>
  <si>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</si>
  <si>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</si>
  <si>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</si>
  <si>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</si>
  <si>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</si>
  <si>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</si>
  <si>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</si>
  <si>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</si>
  <si>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</si>
  <si>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</si>
  <si>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>四、对企事业单位的补贴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</si>
  <si>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</si>
  <si>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</si>
  <si>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</si>
  <si>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其他对企事业单位的补贴支出</t>
  </si>
  <si>
    <t>五、转移性支出</t>
  </si>
  <si>
    <t xml:space="preserve">    不同级政府间转移性支出</t>
  </si>
  <si>
    <t xml:space="preserve">    同级政府间转移性支出</t>
  </si>
  <si>
    <t>六、债务利息支出</t>
  </si>
  <si>
    <t xml:space="preserve">    国内债务付息</t>
  </si>
  <si>
    <t xml:space="preserve">    国外债务付息</t>
  </si>
  <si>
    <t>七、基本建设支出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</si>
  <si>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</si>
  <si>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</si>
  <si>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</si>
  <si>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</si>
  <si>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</si>
  <si>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</si>
  <si>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</si>
  <si>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</si>
  <si>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</si>
  <si>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 xml:space="preserve">    其他基本建设支出</t>
  </si>
  <si>
    <t>八、其他资本性支出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</si>
  <si>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</si>
  <si>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</si>
  <si>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</si>
  <si>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</si>
  <si>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产权参股</t>
  </si>
  <si>
    <t xml:space="preserve">    其他资本性支出</t>
  </si>
  <si>
    <t>九、其他支出</t>
  </si>
  <si>
    <t xml:space="preserve">    预备费</t>
  </si>
  <si>
    <t xml:space="preserve">    预留</t>
  </si>
  <si>
    <t xml:space="preserve">    补充全国社会保障基金</t>
  </si>
  <si>
    <t xml:space="preserve">    赠与</t>
  </si>
  <si>
    <t xml:space="preserve">    贷款转贷</t>
  </si>
  <si>
    <t xml:space="preserve">    其他支出</t>
  </si>
  <si>
    <t>科目</t>
  </si>
  <si>
    <t>其中：</t>
  </si>
  <si>
    <t>当年财力安排的一般公共预算支出合计</t>
  </si>
  <si>
    <t>2016年预算数</t>
  </si>
  <si>
    <t>柳江县2016年当年财力安排的一般公共预算支出预算表-经济分类科目</t>
  </si>
  <si>
    <t>表二附表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</si>
</sst>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_ "/>
    <numFmt numFmtId="180" formatCode="_-* #,##0.00_-;\-* #,##0.00_-;_-* &quot;-&quot;??_-;_-@_-"/>
    <numFmt numFmtId="181" formatCode="_ * #,##0_ ;_ * \-#,##0_ ;_ * &quot;-&quot;??_ ;_ @_ "/>
    <numFmt numFmtId="182" formatCode="0.0"/>
    <numFmt numFmtId="183" formatCode="_ * #,##0.0_ ;_ * \-#,##0.0_ ;_ * &quot;-&quot;??_ ;_ @_ "/>
    <numFmt numFmtId="184" formatCode="0.0_);[Red]\(0.0\)"/>
    <numFmt numFmtId="185" formatCode="#,##0.00_);[Red]\(#,##0.00\)"/>
    <numFmt numFmtId="186" formatCode="#,##0_);[Red]\(#,##0\)"/>
    <numFmt numFmtId="187" formatCode="0.00_);[Red]\(0.00\)"/>
    <numFmt numFmtId="188" formatCode="0_);[Red]\(0\)"/>
    <numFmt numFmtId="189" formatCode="0.00000_ "/>
    <numFmt numFmtId="190" formatCode="0.0000000_ "/>
    <numFmt numFmtId="191" formatCode="* #,##0.00;* \-#,##0.00;* &quot;-&quot;??;@"/>
    <numFmt numFmtId="192" formatCode="#,##0;\-#,##0;&quot;-&quot;"/>
    <numFmt numFmtId="193" formatCode="#,##0;\(#,##0\)"/>
    <numFmt numFmtId="194" formatCode="_-&quot;$&quot;* #,##0_-;\-&quot;$&quot;* #,##0_-;_-&quot;$&quot;* &quot;-&quot;_-;_-@_-"/>
    <numFmt numFmtId="195" formatCode="_-&quot;$&quot;\ * #,##0.00_-;_-&quot;$&quot;\ * #,##0.00\-;_-&quot;$&quot;\ * &quot;-&quot;??_-;_-@_-"/>
    <numFmt numFmtId="196" formatCode="\$#,##0.00;\(\$#,##0.00\)"/>
    <numFmt numFmtId="197" formatCode="\$#,##0;\(\$#,##0\)"/>
    <numFmt numFmtId="198" formatCode="#,##0.0_);\(#,##0.0\)"/>
    <numFmt numFmtId="199" formatCode="_-&quot;$&quot;\ * #,##0_-;_-&quot;$&quot;\ * #,##0\-;_-&quot;$&quot;\ * &quot;-&quot;_-;_-@_-"/>
    <numFmt numFmtId="200" formatCode="&quot;$&quot;#,##0_);[Red]\(&quot;$&quot;#,##0\)"/>
    <numFmt numFmtId="201" formatCode="&quot;$&quot;#,##0.00_);[Red]\(&quot;$&quot;#,##0.00\)"/>
    <numFmt numFmtId="202" formatCode="&quot;$&quot;\ #,##0.00_-;[Red]&quot;$&quot;\ #,##0.00\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_-* #,##0_$_-;\-* #,##0_$_-;_-* &quot;-&quot;_$_-;_-@_-"/>
    <numFmt numFmtId="206" formatCode="_-* #,##0.00_$_-;\-* #,##0.00_$_-;_-* &quot;-&quot;??_$_-;_-@_-"/>
    <numFmt numFmtId="207" formatCode="_-* #,##0&quot;$&quot;_-;\-* #,##0&quot;$&quot;_-;_-* &quot;-&quot;&quot;$&quot;_-;_-@_-"/>
    <numFmt numFmtId="208" formatCode="_-* #,##0.00&quot;$&quot;_-;\-* #,##0.00&quot;$&quot;_-;_-* &quot;-&quot;??&quot;$&quot;_-;_-@_-"/>
    <numFmt numFmtId="209" formatCode="yy\.mm\.dd"/>
    <numFmt numFmtId="210" formatCode="0.00000_);[Red]\(0.00000\)"/>
    <numFmt numFmtId="211" formatCode="0.00_ "/>
    <numFmt numFmtId="212" formatCode="* #,##0;* \-#,##0;* &quot;-&quot;??;@"/>
    <numFmt numFmtId="213" formatCode="_ * #,##0.0_ ;_ * \-#,##0.0_ ;_ * &quot;-&quot;?_ ;_ @_ "/>
    <numFmt numFmtId="214" formatCode="#,##0.0_);[Red]\(#,##0.0\)"/>
    <numFmt numFmtId="215" formatCode="#,##0.0000_ "/>
    <numFmt numFmtId="216" formatCode=";;"/>
    <numFmt numFmtId="217" formatCode="&quot;￥&quot;#,##0;\-&quot;￥&quot;#,##0"/>
    <numFmt numFmtId="218" formatCode="&quot;￥&quot;#,##0;[Red]\-&quot;￥&quot;#,##0"/>
    <numFmt numFmtId="219" formatCode="&quot;￥&quot;#,##0.00;\-&quot;￥&quot;#,##0.00"/>
    <numFmt numFmtId="220" formatCode="&quot;￥&quot;#,##0.00;[Red]\-&quot;￥&quot;#,##0.00"/>
    <numFmt numFmtId="221" formatCode="_-&quot;￥&quot;* #,##0_-;\-&quot;￥&quot;* #,##0_-;_-&quot;￥&quot;* &quot;-&quot;_-;_-@_-"/>
    <numFmt numFmtId="222" formatCode="_-* #,##0_-;\-* #,##0_-;_-* &quot;-&quot;_-;_-@_-"/>
    <numFmt numFmtId="223" formatCode="_-&quot;￥&quot;* #,##0.00_-;\-&quot;￥&quot;* #,##0.00_-;_-&quot;￥&quot;* &quot;-&quot;??_-;_-@_-"/>
    <numFmt numFmtId="224" formatCode="#,##0.00_ "/>
    <numFmt numFmtId="225" formatCode="###,###,###,##0"/>
    <numFmt numFmtId="226" formatCode="#,##0.00000_ "/>
    <numFmt numFmtId="227" formatCode="0.0%"/>
    <numFmt numFmtId="228" formatCode="#,##0.0000_);[Red]\(#,##0.0000\)"/>
    <numFmt numFmtId="229" formatCode="#,##0_ ;[Red]\-#,##0\ "/>
    <numFmt numFmtId="230" formatCode="_ * #,##0.0000_ ;_ * \-#,##0.0000_ ;_ * &quot;-&quot;????_ ;_ @_ "/>
    <numFmt numFmtId="231" formatCode="0.0000_ "/>
    <numFmt numFmtId="232" formatCode="_ * #,##0.0_ ;_ * \-#,##0.0_ ;_ * &quot;-&quot;_ ;_ @_ "/>
    <numFmt numFmtId="233" formatCode="#,##0.00_ ;\-#,##0.00;;"/>
    <numFmt numFmtId="234" formatCode="#,##0.00_ ;\-#,##0.00"/>
    <numFmt numFmtId="235" formatCode="_-* #,##0_-;\-* #,##0_-;_-* &quot;-&quot;??_-;_-@_-"/>
    <numFmt numFmtId="236" formatCode="0.00_ ;[Red]\-0.00\ "/>
  </numFmts>
  <fonts count="11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name val="文鼎书宋二"/>
      <family val="3"/>
    </font>
    <font>
      <b/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楷体_GB2312"/>
      <family val="3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仿宋_GB2312"/>
      <family val="3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仿宋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sz val="11"/>
      <color indexed="62"/>
      <name val="宋体"/>
      <family val="0"/>
    </font>
    <font>
      <sz val="12"/>
      <color indexed="62"/>
      <name val="楷体_GB2312"/>
      <family val="3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10"/>
      <name val="文鼎书宋二"/>
      <family val="3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16"/>
      <name val="宋体"/>
      <family val="0"/>
    </font>
    <font>
      <b/>
      <sz val="8"/>
      <name val="宋体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79"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9" fillId="0" borderId="0">
      <alignment/>
      <protection/>
    </xf>
    <xf numFmtId="0" fontId="10" fillId="0" borderId="0">
      <alignment/>
      <protection/>
    </xf>
    <xf numFmtId="49" fontId="3" fillId="0" borderId="0" applyFon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 locked="0"/>
    </xf>
    <xf numFmtId="0" fontId="1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192" fontId="21" fillId="0" borderId="0" applyFill="0" applyBorder="0" applyAlignment="0">
      <protection/>
    </xf>
    <xf numFmtId="0" fontId="22" fillId="28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193" fontId="25" fillId="0" borderId="0">
      <alignment/>
      <protection/>
    </xf>
    <xf numFmtId="18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25" fillId="0" borderId="0">
      <alignment/>
      <protection/>
    </xf>
    <xf numFmtId="0" fontId="26" fillId="0" borderId="0" applyProtection="0">
      <alignment/>
    </xf>
    <xf numFmtId="197" fontId="25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2" fontId="26" fillId="0" borderId="0" applyProtection="0">
      <alignment/>
    </xf>
    <xf numFmtId="0" fontId="3" fillId="0" borderId="0">
      <alignment/>
      <protection/>
    </xf>
    <xf numFmtId="0" fontId="28" fillId="4" borderId="0" applyNumberFormat="0" applyBorder="0" applyAlignment="0" applyProtection="0"/>
    <xf numFmtId="38" fontId="29" fillId="28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Protection="0">
      <alignment/>
    </xf>
    <xf numFmtId="0" fontId="30" fillId="0" borderId="0" applyProtection="0">
      <alignment/>
    </xf>
    <xf numFmtId="0" fontId="35" fillId="7" borderId="1" applyNumberFormat="0" applyAlignment="0" applyProtection="0"/>
    <xf numFmtId="10" fontId="29" fillId="30" borderId="8" applyNumberFormat="0" applyBorder="0" applyAlignment="0" applyProtection="0"/>
    <xf numFmtId="198" fontId="36" fillId="31" borderId="0">
      <alignment/>
      <protection/>
    </xf>
    <xf numFmtId="0" fontId="35" fillId="7" borderId="1" applyNumberFormat="0" applyAlignment="0" applyProtection="0"/>
    <xf numFmtId="0" fontId="37" fillId="0" borderId="9" applyNumberFormat="0" applyFill="0" applyAlignment="0" applyProtection="0"/>
    <xf numFmtId="198" fontId="38" fillId="32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2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40" fillId="33" borderId="0" applyNumberFormat="0" applyBorder="0" applyAlignment="0" applyProtection="0"/>
    <xf numFmtId="0" fontId="25" fillId="0" borderId="0">
      <alignment/>
      <protection/>
    </xf>
    <xf numFmtId="37" fontId="4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34" borderId="10" applyNumberFormat="0" applyFont="0" applyAlignment="0" applyProtection="0"/>
    <xf numFmtId="0" fontId="43" fillId="28" borderId="11" applyNumberFormat="0" applyAlignment="0" applyProtection="0"/>
    <xf numFmtId="14" fontId="19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3" fillId="0" borderId="0" applyFont="0" applyFill="0" applyProtection="0">
      <alignment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24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35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36" borderId="13">
      <alignment/>
      <protection locked="0"/>
    </xf>
    <xf numFmtId="0" fontId="46" fillId="0" borderId="0">
      <alignment/>
      <protection/>
    </xf>
    <xf numFmtId="0" fontId="45" fillId="36" borderId="13">
      <alignment/>
      <protection locked="0"/>
    </xf>
    <xf numFmtId="0" fontId="45" fillId="36" borderId="13">
      <alignment/>
      <protection locked="0"/>
    </xf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15" applyNumberFormat="0" applyFill="0" applyProtection="0">
      <alignment horizontal="right"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16" applyNumberFormat="0" applyFill="0" applyAlignment="0" applyProtection="0"/>
    <xf numFmtId="0" fontId="54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Protection="0">
      <alignment horizontal="center"/>
    </xf>
    <xf numFmtId="0" fontId="2" fillId="0" borderId="8">
      <alignment horizontal="distributed" vertical="center" wrapText="1"/>
      <protection/>
    </xf>
    <xf numFmtId="0" fontId="62" fillId="0" borderId="18" applyNumberFormat="0" applyFill="0" applyProtection="0">
      <alignment horizontal="center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7" fillId="2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3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7" fillId="24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7" fillId="24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24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7" fillId="24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2" fillId="0" borderId="0" applyFont="0" applyFill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4" applyNumberFormat="0" applyFill="0" applyAlignment="0" applyProtection="0"/>
    <xf numFmtId="0" fontId="79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8" borderId="1" applyNumberFormat="0" applyAlignment="0" applyProtection="0"/>
    <xf numFmtId="0" fontId="82" fillId="28" borderId="1" applyNumberFormat="0" applyAlignment="0" applyProtection="0"/>
    <xf numFmtId="0" fontId="81" fillId="28" borderId="1" applyNumberFormat="0" applyAlignment="0" applyProtection="0"/>
    <xf numFmtId="0" fontId="83" fillId="29" borderId="2" applyNumberFormat="0" applyAlignment="0" applyProtection="0"/>
    <xf numFmtId="0" fontId="84" fillId="29" borderId="2" applyNumberFormat="0" applyAlignment="0" applyProtection="0"/>
    <xf numFmtId="0" fontId="83" fillId="29" borderId="2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2" fillId="0" borderId="18" applyNumberFormat="0" applyFill="0" applyProtection="0">
      <alignment horizontal="left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89" fillId="0" borderId="9" applyNumberFormat="0" applyFill="0" applyAlignment="0" applyProtection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2" fillId="0" borderId="0">
      <alignment/>
      <protection/>
    </xf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191" fontId="9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>
      <alignment/>
      <protection/>
    </xf>
    <xf numFmtId="0" fontId="94" fillId="38" borderId="0" applyNumberFormat="0" applyBorder="0" applyAlignment="0" applyProtection="0"/>
    <xf numFmtId="0" fontId="94" fillId="39" borderId="0" applyNumberFormat="0" applyBorder="0" applyAlignment="0" applyProtection="0"/>
    <xf numFmtId="0" fontId="94" fillId="40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209" fontId="3" fillId="0" borderId="18" applyFill="0" applyProtection="0">
      <alignment horizontal="right"/>
    </xf>
    <xf numFmtId="0" fontId="3" fillId="0" borderId="15" applyNumberFormat="0" applyFill="0" applyProtection="0">
      <alignment horizontal="left"/>
    </xf>
    <xf numFmtId="0" fontId="95" fillId="33" borderId="0" applyNumberFormat="0" applyBorder="0" applyAlignment="0" applyProtection="0"/>
    <xf numFmtId="0" fontId="96" fillId="33" borderId="0" applyNumberFormat="0" applyBorder="0" applyAlignment="0" applyProtection="0"/>
    <xf numFmtId="0" fontId="95" fillId="33" borderId="0" applyNumberFormat="0" applyBorder="0" applyAlignment="0" applyProtection="0"/>
    <xf numFmtId="0" fontId="97" fillId="28" borderId="11" applyNumberFormat="0" applyAlignment="0" applyProtection="0"/>
    <xf numFmtId="0" fontId="98" fillId="28" borderId="11" applyNumberFormat="0" applyAlignment="0" applyProtection="0"/>
    <xf numFmtId="0" fontId="97" fillId="28" borderId="11" applyNumberFormat="0" applyAlignment="0" applyProtection="0"/>
    <xf numFmtId="0" fontId="99" fillId="7" borderId="1" applyNumberFormat="0" applyAlignment="0" applyProtection="0"/>
    <xf numFmtId="0" fontId="100" fillId="7" borderId="1" applyNumberFormat="0" applyAlignment="0" applyProtection="0"/>
    <xf numFmtId="0" fontId="99" fillId="7" borderId="1" applyNumberFormat="0" applyAlignment="0" applyProtection="0"/>
    <xf numFmtId="1" fontId="3" fillId="0" borderId="18" applyFill="0" applyProtection="0">
      <alignment horizontal="center"/>
    </xf>
    <xf numFmtId="1" fontId="2" fillId="0" borderId="8">
      <alignment vertical="center"/>
      <protection locked="0"/>
    </xf>
    <xf numFmtId="0" fontId="101" fillId="0" borderId="0">
      <alignment/>
      <protection/>
    </xf>
    <xf numFmtId="182" fontId="2" fillId="0" borderId="8">
      <alignment vertical="center"/>
      <protection locked="0"/>
    </xf>
    <xf numFmtId="0" fontId="3" fillId="0" borderId="0">
      <alignment/>
      <protection/>
    </xf>
    <xf numFmtId="0" fontId="102" fillId="0" borderId="0" applyNumberFormat="0" applyFill="0" applyBorder="0" applyAlignment="0" applyProtection="0"/>
    <xf numFmtId="0" fontId="39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104" fillId="0" borderId="8" xfId="0" applyFont="1" applyFill="1" applyBorder="1" applyAlignment="1">
      <alignment horizontal="center" vertical="center" wrapText="1"/>
    </xf>
    <xf numFmtId="186" fontId="105" fillId="0" borderId="8" xfId="1127" applyNumberFormat="1" applyFont="1" applyFill="1" applyBorder="1" applyAlignment="1">
      <alignment horizontal="right" vertical="center"/>
    </xf>
    <xf numFmtId="0" fontId="25" fillId="0" borderId="8" xfId="0" applyFont="1" applyFill="1" applyBorder="1" applyAlignment="1">
      <alignment vertical="center"/>
    </xf>
    <xf numFmtId="0" fontId="25" fillId="0" borderId="8" xfId="668" applyFont="1" applyFill="1" applyBorder="1" applyAlignment="1">
      <alignment vertical="center"/>
      <protection/>
    </xf>
    <xf numFmtId="186" fontId="106" fillId="0" borderId="8" xfId="1127" applyNumberFormat="1" applyFont="1" applyFill="1" applyBorder="1" applyAlignment="1">
      <alignment horizontal="right" vertical="center"/>
    </xf>
    <xf numFmtId="178" fontId="25" fillId="0" borderId="8" xfId="0" applyNumberFormat="1" applyFont="1" applyFill="1" applyBorder="1" applyAlignment="1">
      <alignment horizontal="right" vertical="center"/>
    </xf>
    <xf numFmtId="176" fontId="106" fillId="0" borderId="8" xfId="1127" applyNumberFormat="1" applyFont="1" applyFill="1" applyBorder="1" applyAlignment="1">
      <alignment horizontal="right" vertical="center"/>
    </xf>
    <xf numFmtId="181" fontId="106" fillId="0" borderId="8" xfId="1127" applyNumberFormat="1" applyFont="1" applyFill="1" applyBorder="1" applyAlignment="1">
      <alignment horizontal="right" vertical="center"/>
    </xf>
    <xf numFmtId="0" fontId="106" fillId="0" borderId="8" xfId="0" applyFont="1" applyFill="1" applyBorder="1" applyAlignment="1">
      <alignment horizontal="left" vertical="center" wrapText="1"/>
    </xf>
    <xf numFmtId="0" fontId="25" fillId="0" borderId="8" xfId="669" applyFont="1" applyFill="1" applyBorder="1" applyAlignment="1">
      <alignment vertical="center" wrapText="1"/>
      <protection/>
    </xf>
    <xf numFmtId="186" fontId="25" fillId="0" borderId="8" xfId="1132" applyNumberFormat="1" applyFont="1" applyFill="1" applyBorder="1" applyAlignment="1">
      <alignment horizontal="right" vertical="center"/>
    </xf>
    <xf numFmtId="181" fontId="25" fillId="0" borderId="8" xfId="1132" applyNumberFormat="1" applyFont="1" applyFill="1" applyBorder="1" applyAlignment="1">
      <alignment horizontal="right" vertical="center"/>
    </xf>
    <xf numFmtId="181" fontId="104" fillId="0" borderId="8" xfId="1127" applyNumberFormat="1" applyFont="1" applyFill="1" applyBorder="1" applyAlignment="1">
      <alignment horizontal="right" vertical="center"/>
    </xf>
    <xf numFmtId="178" fontId="104" fillId="0" borderId="8" xfId="0" applyNumberFormat="1" applyFont="1" applyFill="1" applyBorder="1" applyAlignment="1">
      <alignment horizontal="right" vertical="center"/>
    </xf>
    <xf numFmtId="0" fontId="25" fillId="0" borderId="8" xfId="0" applyFont="1" applyFill="1" applyBorder="1" applyAlignment="1">
      <alignment vertical="center" wrapText="1"/>
    </xf>
    <xf numFmtId="181" fontId="25" fillId="0" borderId="8" xfId="1127" applyNumberFormat="1" applyFont="1" applyFill="1" applyBorder="1" applyAlignment="1">
      <alignment horizontal="right" vertical="center"/>
    </xf>
    <xf numFmtId="176" fontId="25" fillId="0" borderId="8" xfId="1127" applyNumberFormat="1" applyFont="1" applyFill="1" applyBorder="1" applyAlignment="1">
      <alignment horizontal="right" vertical="center"/>
    </xf>
    <xf numFmtId="186" fontId="25" fillId="0" borderId="8" xfId="1127" applyNumberFormat="1" applyFont="1" applyFill="1" applyBorder="1" applyAlignment="1">
      <alignment horizontal="right" vertical="center"/>
    </xf>
    <xf numFmtId="186" fontId="25" fillId="0" borderId="8" xfId="1127" applyNumberFormat="1" applyFont="1" applyFill="1" applyBorder="1" applyAlignment="1">
      <alignment vertical="center"/>
    </xf>
    <xf numFmtId="186" fontId="106" fillId="0" borderId="8" xfId="1127" applyNumberFormat="1" applyFont="1" applyFill="1" applyBorder="1" applyAlignment="1">
      <alignment horizontal="right" vertical="center"/>
    </xf>
    <xf numFmtId="0" fontId="106" fillId="0" borderId="8" xfId="0" applyFont="1" applyFill="1" applyBorder="1" applyAlignment="1">
      <alignment horizontal="left" vertical="center"/>
    </xf>
    <xf numFmtId="176" fontId="25" fillId="0" borderId="8" xfId="1127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left" vertical="center" wrapText="1"/>
    </xf>
    <xf numFmtId="181" fontId="108" fillId="0" borderId="8" xfId="1127" applyNumberFormat="1" applyFont="1" applyFill="1" applyBorder="1" applyAlignment="1">
      <alignment vertical="center" wrapText="1"/>
    </xf>
    <xf numFmtId="181" fontId="108" fillId="0" borderId="8" xfId="1127" applyNumberFormat="1" applyFont="1" applyFill="1" applyBorder="1" applyAlignment="1">
      <alignment vertical="center"/>
    </xf>
    <xf numFmtId="181" fontId="25" fillId="0" borderId="8" xfId="1127" applyNumberFormat="1" applyFont="1" applyFill="1" applyBorder="1" applyAlignment="1">
      <alignment vertical="center"/>
    </xf>
    <xf numFmtId="186" fontId="106" fillId="0" borderId="8" xfId="1127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176" fontId="25" fillId="0" borderId="0" xfId="670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177" fontId="25" fillId="0" borderId="0" xfId="670" applyNumberFormat="1" applyFont="1" applyFill="1" applyAlignment="1">
      <alignment vertical="center"/>
      <protection/>
    </xf>
    <xf numFmtId="178" fontId="25" fillId="0" borderId="0" xfId="670" applyNumberFormat="1" applyFont="1" applyFill="1" applyAlignment="1">
      <alignment vertical="center"/>
      <protection/>
    </xf>
    <xf numFmtId="178" fontId="25" fillId="0" borderId="0" xfId="670" applyNumberFormat="1" applyFont="1" applyFill="1" applyAlignment="1">
      <alignment horizontal="right" vertical="center"/>
      <protection/>
    </xf>
    <xf numFmtId="0" fontId="25" fillId="0" borderId="0" xfId="670" applyFont="1" applyFill="1" applyAlignment="1">
      <alignment vertical="center"/>
      <protection/>
    </xf>
    <xf numFmtId="0" fontId="104" fillId="0" borderId="0" xfId="670" applyFont="1" applyFill="1" applyAlignment="1">
      <alignment vertical="center"/>
      <protection/>
    </xf>
    <xf numFmtId="176" fontId="5" fillId="0" borderId="8" xfId="0" applyNumberFormat="1" applyFont="1" applyFill="1" applyBorder="1" applyAlignment="1">
      <alignment horizontal="center" vertical="center"/>
    </xf>
    <xf numFmtId="178" fontId="104" fillId="0" borderId="8" xfId="0" applyNumberFormat="1" applyFont="1" applyFill="1" applyBorder="1" applyAlignment="1">
      <alignment horizontal="center" vertical="center"/>
    </xf>
    <xf numFmtId="0" fontId="4" fillId="7" borderId="8" xfId="670" applyFont="1" applyFill="1" applyBorder="1" applyAlignment="1">
      <alignment vertical="center"/>
      <protection/>
    </xf>
    <xf numFmtId="176" fontId="25" fillId="7" borderId="8" xfId="666" applyNumberFormat="1" applyFont="1" applyFill="1" applyBorder="1" applyAlignment="1">
      <alignment vertical="center" wrapText="1"/>
      <protection/>
    </xf>
    <xf numFmtId="176" fontId="25" fillId="7" borderId="8" xfId="0" applyNumberFormat="1" applyFont="1" applyFill="1" applyBorder="1" applyAlignment="1">
      <alignment vertical="center"/>
    </xf>
    <xf numFmtId="176" fontId="25" fillId="7" borderId="8" xfId="670" applyNumberFormat="1" applyFont="1" applyFill="1" applyBorder="1" applyAlignment="1">
      <alignment vertical="center"/>
      <protection/>
    </xf>
    <xf numFmtId="1" fontId="25" fillId="7" borderId="8" xfId="670" applyNumberFormat="1" applyFont="1" applyFill="1" applyBorder="1" applyAlignment="1">
      <alignment vertical="center"/>
      <protection/>
    </xf>
    <xf numFmtId="178" fontId="25" fillId="7" borderId="8" xfId="670" applyNumberFormat="1" applyFont="1" applyFill="1" applyBorder="1" applyAlignment="1">
      <alignment vertical="center"/>
      <protection/>
    </xf>
    <xf numFmtId="179" fontId="25" fillId="4" borderId="8" xfId="670" applyNumberFormat="1" applyFont="1" applyFill="1" applyBorder="1" applyAlignment="1" applyProtection="1">
      <alignment horizontal="left" vertical="center"/>
      <protection locked="0"/>
    </xf>
    <xf numFmtId="176" fontId="25" fillId="4" borderId="8" xfId="666" applyNumberFormat="1" applyFont="1" applyFill="1" applyBorder="1" applyAlignment="1">
      <alignment vertical="center" wrapText="1"/>
      <protection/>
    </xf>
    <xf numFmtId="176" fontId="25" fillId="4" borderId="8" xfId="0" applyNumberFormat="1" applyFont="1" applyFill="1" applyBorder="1" applyAlignment="1">
      <alignment vertical="center"/>
    </xf>
    <xf numFmtId="176" fontId="25" fillId="4" borderId="8" xfId="670" applyNumberFormat="1" applyFont="1" applyFill="1" applyBorder="1" applyAlignment="1">
      <alignment vertical="center"/>
      <protection/>
    </xf>
    <xf numFmtId="1" fontId="25" fillId="4" borderId="8" xfId="670" applyNumberFormat="1" applyFont="1" applyFill="1" applyBorder="1" applyAlignment="1">
      <alignment vertical="center"/>
      <protection/>
    </xf>
    <xf numFmtId="178" fontId="25" fillId="4" borderId="8" xfId="670" applyNumberFormat="1" applyFont="1" applyFill="1" applyBorder="1" applyAlignment="1">
      <alignment vertical="center"/>
      <protection/>
    </xf>
    <xf numFmtId="179" fontId="25" fillId="0" borderId="8" xfId="670" applyNumberFormat="1" applyFont="1" applyFill="1" applyBorder="1" applyAlignment="1" applyProtection="1">
      <alignment horizontal="left" vertical="center"/>
      <protection locked="0"/>
    </xf>
    <xf numFmtId="176" fontId="25" fillId="0" borderId="8" xfId="670" applyNumberFormat="1" applyFont="1" applyFill="1" applyBorder="1" applyAlignment="1" applyProtection="1">
      <alignment horizontal="left" vertical="center"/>
      <protection locked="0"/>
    </xf>
    <xf numFmtId="176" fontId="25" fillId="0" borderId="8" xfId="0" applyNumberFormat="1" applyFont="1" applyFill="1" applyBorder="1" applyAlignment="1">
      <alignment vertical="center"/>
    </xf>
    <xf numFmtId="176" fontId="25" fillId="0" borderId="8" xfId="670" applyNumberFormat="1" applyFont="1" applyFill="1" applyBorder="1" applyAlignment="1">
      <alignment vertical="center"/>
      <protection/>
    </xf>
    <xf numFmtId="177" fontId="25" fillId="0" borderId="8" xfId="670" applyNumberFormat="1" applyFont="1" applyFill="1" applyBorder="1" applyAlignment="1">
      <alignment vertical="center"/>
      <protection/>
    </xf>
    <xf numFmtId="178" fontId="25" fillId="0" borderId="8" xfId="670" applyNumberFormat="1" applyFont="1" applyFill="1" applyBorder="1" applyAlignment="1">
      <alignment vertical="center"/>
      <protection/>
    </xf>
    <xf numFmtId="178" fontId="25" fillId="0" borderId="8" xfId="670" applyNumberFormat="1" applyFont="1" applyFill="1" applyBorder="1" applyAlignment="1" applyProtection="1">
      <alignment horizontal="left" vertical="center"/>
      <protection locked="0"/>
    </xf>
    <xf numFmtId="0" fontId="25" fillId="0" borderId="8" xfId="670" applyFont="1" applyFill="1" applyBorder="1" applyAlignment="1">
      <alignment vertical="center"/>
      <protection/>
    </xf>
    <xf numFmtId="178" fontId="25" fillId="4" borderId="8" xfId="670" applyNumberFormat="1" applyFont="1" applyFill="1" applyBorder="1" applyAlignment="1" applyProtection="1">
      <alignment horizontal="left" vertical="center"/>
      <protection locked="0"/>
    </xf>
    <xf numFmtId="176" fontId="25" fillId="4" borderId="8" xfId="670" applyNumberFormat="1" applyFont="1" applyFill="1" applyBorder="1" applyAlignment="1" applyProtection="1">
      <alignment horizontal="left" vertical="center"/>
      <protection locked="0"/>
    </xf>
    <xf numFmtId="0" fontId="25" fillId="4" borderId="8" xfId="670" applyFont="1" applyFill="1" applyBorder="1" applyAlignment="1">
      <alignment vertical="center"/>
      <protection/>
    </xf>
    <xf numFmtId="176" fontId="104" fillId="0" borderId="8" xfId="670" applyNumberFormat="1" applyFont="1" applyFill="1" applyBorder="1" applyAlignment="1">
      <alignment vertical="center"/>
      <protection/>
    </xf>
    <xf numFmtId="176" fontId="25" fillId="0" borderId="8" xfId="670" applyNumberFormat="1" applyFont="1" applyFill="1" applyBorder="1" applyAlignment="1" applyProtection="1">
      <alignment vertical="center"/>
      <protection locked="0"/>
    </xf>
    <xf numFmtId="176" fontId="25" fillId="4" borderId="8" xfId="0" applyNumberFormat="1" applyFont="1" applyFill="1" applyBorder="1" applyAlignment="1" applyProtection="1">
      <alignment vertical="center"/>
      <protection locked="0"/>
    </xf>
    <xf numFmtId="176" fontId="25" fillId="4" borderId="8" xfId="670" applyNumberFormat="1" applyFont="1" applyFill="1" applyBorder="1" applyAlignment="1" applyProtection="1">
      <alignment vertical="center"/>
      <protection locked="0"/>
    </xf>
    <xf numFmtId="176" fontId="25" fillId="0" borderId="0" xfId="670" applyNumberFormat="1" applyFont="1" applyFill="1" applyBorder="1" applyAlignment="1">
      <alignment vertical="center"/>
      <protection/>
    </xf>
    <xf numFmtId="176" fontId="25" fillId="0" borderId="8" xfId="670" applyNumberFormat="1" applyFont="1" applyFill="1" applyBorder="1" applyAlignment="1" applyProtection="1">
      <alignment horizontal="right" vertical="center"/>
      <protection/>
    </xf>
    <xf numFmtId="0" fontId="4" fillId="0" borderId="8" xfId="670" applyFont="1" applyFill="1" applyBorder="1" applyAlignment="1">
      <alignment vertical="center"/>
      <protection/>
    </xf>
    <xf numFmtId="0" fontId="5" fillId="7" borderId="8" xfId="670" applyFont="1" applyFill="1" applyBorder="1" applyAlignment="1">
      <alignment horizontal="center" vertical="center"/>
      <protection/>
    </xf>
    <xf numFmtId="176" fontId="104" fillId="7" borderId="8" xfId="666" applyNumberFormat="1" applyFont="1" applyFill="1" applyBorder="1" applyAlignment="1">
      <alignment vertical="center" wrapText="1"/>
      <protection/>
    </xf>
    <xf numFmtId="176" fontId="104" fillId="7" borderId="8" xfId="0" applyNumberFormat="1" applyFont="1" applyFill="1" applyBorder="1" applyAlignment="1">
      <alignment vertical="center"/>
    </xf>
    <xf numFmtId="176" fontId="104" fillId="7" borderId="8" xfId="670" applyNumberFormat="1" applyFont="1" applyFill="1" applyBorder="1" applyAlignment="1">
      <alignment vertical="center"/>
      <protection/>
    </xf>
    <xf numFmtId="0" fontId="5" fillId="7" borderId="8" xfId="666" applyFont="1" applyFill="1" applyBorder="1" applyAlignment="1">
      <alignment horizontal="center" vertical="center" wrapText="1"/>
      <protection/>
    </xf>
    <xf numFmtId="0" fontId="5" fillId="7" borderId="8" xfId="666" applyFont="1" applyFill="1" applyBorder="1" applyAlignment="1">
      <alignment horizontal="left" vertical="center" wrapText="1"/>
      <protection/>
    </xf>
    <xf numFmtId="1" fontId="25" fillId="0" borderId="8" xfId="670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25" fillId="0" borderId="19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3" fillId="0" borderId="0" xfId="0" applyFont="1" applyFill="1" applyAlignment="1">
      <alignment/>
    </xf>
    <xf numFmtId="0" fontId="3" fillId="0" borderId="0" xfId="0" applyFill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176" fontId="25" fillId="0" borderId="0" xfId="0" applyNumberFormat="1" applyFont="1" applyFill="1" applyBorder="1" applyAlignment="1">
      <alignment horizontal="left" vertical="center" wrapText="1"/>
    </xf>
    <xf numFmtId="176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3" fillId="0" borderId="8" xfId="668" applyFont="1" applyFill="1" applyBorder="1" applyAlignment="1">
      <alignment horizontal="center" vertical="center" wrapText="1"/>
      <protection/>
    </xf>
    <xf numFmtId="176" fontId="25" fillId="0" borderId="8" xfId="1127" applyNumberFormat="1" applyFont="1" applyFill="1" applyBorder="1" applyAlignment="1">
      <alignment vertical="center" wrapText="1"/>
    </xf>
    <xf numFmtId="176" fontId="25" fillId="0" borderId="8" xfId="1127" applyNumberFormat="1" applyFont="1" applyFill="1" applyBorder="1" applyAlignment="1">
      <alignment horizontal="right" vertical="center" wrapText="1"/>
    </xf>
    <xf numFmtId="178" fontId="25" fillId="0" borderId="8" xfId="0" applyNumberFormat="1" applyFont="1" applyFill="1" applyBorder="1" applyAlignment="1">
      <alignment vertical="center" wrapText="1"/>
    </xf>
    <xf numFmtId="176" fontId="25" fillId="0" borderId="8" xfId="0" applyNumberFormat="1" applyFont="1" applyFill="1" applyBorder="1" applyAlignment="1">
      <alignment vertical="center" wrapText="1"/>
    </xf>
    <xf numFmtId="176" fontId="106" fillId="0" borderId="8" xfId="1127" applyNumberFormat="1" applyFont="1" applyFill="1" applyBorder="1" applyAlignment="1">
      <alignment vertical="center" wrapText="1"/>
    </xf>
    <xf numFmtId="178" fontId="25" fillId="0" borderId="8" xfId="1127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25" fillId="0" borderId="8" xfId="1127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8" fontId="25" fillId="0" borderId="0" xfId="0" applyNumberFormat="1" applyFont="1" applyFill="1" applyAlignment="1">
      <alignment vertical="center" wrapText="1"/>
    </xf>
    <xf numFmtId="178" fontId="3" fillId="0" borderId="0" xfId="0" applyNumberFormat="1" applyFill="1" applyAlignment="1">
      <alignment vertical="center" wrapText="1"/>
    </xf>
    <xf numFmtId="178" fontId="4" fillId="0" borderId="0" xfId="0" applyNumberFormat="1" applyFont="1" applyFill="1" applyAlignment="1">
      <alignment vertical="center" wrapText="1"/>
    </xf>
    <xf numFmtId="0" fontId="5" fillId="7" borderId="8" xfId="0" applyFont="1" applyFill="1" applyBorder="1" applyAlignment="1">
      <alignment horizontal="center" vertical="center" wrapText="1"/>
    </xf>
    <xf numFmtId="176" fontId="104" fillId="7" borderId="8" xfId="1127" applyNumberFormat="1" applyFont="1" applyFill="1" applyBorder="1" applyAlignment="1">
      <alignment vertical="center" wrapText="1"/>
    </xf>
    <xf numFmtId="178" fontId="25" fillId="7" borderId="8" xfId="1127" applyNumberFormat="1" applyFont="1" applyFill="1" applyBorder="1" applyAlignment="1">
      <alignment vertical="center" wrapText="1"/>
    </xf>
    <xf numFmtId="176" fontId="25" fillId="7" borderId="8" xfId="1127" applyNumberFormat="1" applyFont="1" applyFill="1" applyBorder="1" applyAlignment="1">
      <alignment vertical="center" wrapText="1"/>
    </xf>
    <xf numFmtId="178" fontId="25" fillId="7" borderId="8" xfId="0" applyNumberFormat="1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183" fontId="25" fillId="7" borderId="8" xfId="1127" applyNumberFormat="1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176" fontId="25" fillId="4" borderId="8" xfId="1127" applyNumberFormat="1" applyFont="1" applyFill="1" applyBorder="1" applyAlignment="1">
      <alignment vertical="center" wrapText="1"/>
    </xf>
    <xf numFmtId="176" fontId="25" fillId="4" borderId="8" xfId="1127" applyNumberFormat="1" applyFont="1" applyFill="1" applyBorder="1" applyAlignment="1">
      <alignment horizontal="right" vertical="center" wrapText="1"/>
    </xf>
    <xf numFmtId="178" fontId="25" fillId="4" borderId="8" xfId="1127" applyNumberFormat="1" applyFont="1" applyFill="1" applyBorder="1" applyAlignment="1">
      <alignment vertical="center" wrapText="1"/>
    </xf>
    <xf numFmtId="178" fontId="25" fillId="4" borderId="8" xfId="0" applyNumberFormat="1" applyFont="1" applyFill="1" applyBorder="1" applyAlignment="1">
      <alignment vertical="center" wrapText="1"/>
    </xf>
    <xf numFmtId="0" fontId="4" fillId="41" borderId="8" xfId="0" applyFont="1" applyFill="1" applyBorder="1" applyAlignment="1">
      <alignment vertical="center" wrapText="1"/>
    </xf>
    <xf numFmtId="176" fontId="25" fillId="41" borderId="8" xfId="1127" applyNumberFormat="1" applyFont="1" applyFill="1" applyBorder="1" applyAlignment="1">
      <alignment vertical="center" wrapText="1"/>
    </xf>
    <xf numFmtId="178" fontId="25" fillId="41" borderId="8" xfId="1127" applyNumberFormat="1" applyFont="1" applyFill="1" applyBorder="1" applyAlignment="1">
      <alignment vertical="center" wrapText="1"/>
    </xf>
    <xf numFmtId="178" fontId="25" fillId="41" borderId="8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188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6" fillId="0" borderId="8" xfId="668" applyFont="1" applyFill="1" applyBorder="1" applyAlignment="1">
      <alignment horizontal="left" vertical="center" wrapText="1"/>
      <protection/>
    </xf>
    <xf numFmtId="176" fontId="4" fillId="0" borderId="8" xfId="1127" applyNumberFormat="1" applyFont="1" applyFill="1" applyBorder="1" applyAlignment="1">
      <alignment horizontal="right" vertical="center" wrapText="1"/>
    </xf>
    <xf numFmtId="178" fontId="4" fillId="0" borderId="8" xfId="1127" applyNumberFormat="1" applyFont="1" applyFill="1" applyBorder="1" applyAlignment="1">
      <alignment horizontal="right" vertical="center" wrapText="1"/>
    </xf>
    <xf numFmtId="176" fontId="4" fillId="0" borderId="8" xfId="1127" applyNumberFormat="1" applyFont="1" applyFill="1" applyBorder="1" applyAlignment="1">
      <alignment horizontal="left" vertical="center" wrapText="1"/>
    </xf>
    <xf numFmtId="178" fontId="3" fillId="0" borderId="0" xfId="0" applyNumberFormat="1" applyFont="1" applyAlignment="1">
      <alignment wrapText="1"/>
    </xf>
    <xf numFmtId="0" fontId="1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Alignment="1">
      <alignment wrapText="1"/>
    </xf>
    <xf numFmtId="177" fontId="104" fillId="0" borderId="8" xfId="1127" applyNumberFormat="1" applyFont="1" applyFill="1" applyBorder="1" applyAlignment="1">
      <alignment horizontal="right" vertical="center" wrapText="1"/>
    </xf>
    <xf numFmtId="0" fontId="3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 vertical="center" wrapText="1"/>
    </xf>
    <xf numFmtId="176" fontId="5" fillId="7" borderId="8" xfId="1127" applyNumberFormat="1" applyFont="1" applyFill="1" applyBorder="1" applyAlignment="1">
      <alignment horizontal="right" vertical="center" wrapText="1"/>
    </xf>
    <xf numFmtId="178" fontId="5" fillId="7" borderId="8" xfId="1127" applyNumberFormat="1" applyFont="1" applyFill="1" applyBorder="1" applyAlignment="1">
      <alignment horizontal="right" vertical="center" wrapText="1"/>
    </xf>
    <xf numFmtId="176" fontId="104" fillId="7" borderId="8" xfId="1127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/>
    </xf>
    <xf numFmtId="181" fontId="104" fillId="4" borderId="8" xfId="1127" applyNumberFormat="1" applyFont="1" applyFill="1" applyBorder="1" applyAlignment="1">
      <alignment vertical="center"/>
    </xf>
    <xf numFmtId="186" fontId="105" fillId="4" borderId="8" xfId="1127" applyNumberFormat="1" applyFont="1" applyFill="1" applyBorder="1" applyAlignment="1">
      <alignment horizontal="right" vertical="center"/>
    </xf>
    <xf numFmtId="178" fontId="104" fillId="4" borderId="8" xfId="0" applyNumberFormat="1" applyFont="1" applyFill="1" applyBorder="1" applyAlignment="1">
      <alignment vertical="center"/>
    </xf>
    <xf numFmtId="176" fontId="105" fillId="4" borderId="8" xfId="1127" applyNumberFormat="1" applyFont="1" applyFill="1" applyBorder="1" applyAlignment="1">
      <alignment horizontal="right" vertical="center"/>
    </xf>
    <xf numFmtId="0" fontId="5" fillId="4" borderId="8" xfId="669" applyFont="1" applyFill="1" applyBorder="1" applyAlignment="1">
      <alignment vertical="center" wrapText="1"/>
      <protection/>
    </xf>
    <xf numFmtId="181" fontId="104" fillId="4" borderId="8" xfId="1127" applyNumberFormat="1" applyFont="1" applyFill="1" applyBorder="1" applyAlignment="1">
      <alignment horizontal="right" vertical="center"/>
    </xf>
    <xf numFmtId="178" fontId="104" fillId="4" borderId="8" xfId="0" applyNumberFormat="1" applyFont="1" applyFill="1" applyBorder="1" applyAlignment="1">
      <alignment horizontal="right" vertical="center"/>
    </xf>
    <xf numFmtId="176" fontId="104" fillId="4" borderId="8" xfId="1127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 wrapText="1"/>
    </xf>
    <xf numFmtId="186" fontId="106" fillId="4" borderId="8" xfId="1127" applyNumberFormat="1" applyFont="1" applyFill="1" applyBorder="1" applyAlignment="1">
      <alignment horizontal="right" vertical="center"/>
    </xf>
    <xf numFmtId="178" fontId="25" fillId="4" borderId="8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 wrapText="1"/>
    </xf>
    <xf numFmtId="181" fontId="109" fillId="4" borderId="8" xfId="1127" applyNumberFormat="1" applyFont="1" applyFill="1" applyBorder="1" applyAlignment="1">
      <alignment vertical="center"/>
    </xf>
    <xf numFmtId="181" fontId="25" fillId="4" borderId="8" xfId="1127" applyNumberFormat="1" applyFont="1" applyFill="1" applyBorder="1" applyAlignment="1">
      <alignment horizontal="right" vertical="center"/>
    </xf>
    <xf numFmtId="181" fontId="104" fillId="7" borderId="8" xfId="1127" applyNumberFormat="1" applyFont="1" applyFill="1" applyBorder="1" applyAlignment="1">
      <alignment horizontal="right" vertical="center"/>
    </xf>
    <xf numFmtId="186" fontId="105" fillId="7" borderId="8" xfId="1127" applyNumberFormat="1" applyFont="1" applyFill="1" applyBorder="1" applyAlignment="1">
      <alignment horizontal="right" vertical="center"/>
    </xf>
    <xf numFmtId="178" fontId="104" fillId="7" borderId="8" xfId="0" applyNumberFormat="1" applyFont="1" applyFill="1" applyBorder="1" applyAlignment="1">
      <alignment horizontal="right" vertical="center"/>
    </xf>
    <xf numFmtId="176" fontId="105" fillId="7" borderId="8" xfId="1127" applyNumberFormat="1" applyFont="1" applyFill="1" applyBorder="1" applyAlignment="1">
      <alignment horizontal="right" vertical="center"/>
    </xf>
    <xf numFmtId="0" fontId="4" fillId="0" borderId="0" xfId="670" applyFont="1" applyFill="1" applyAlignment="1">
      <alignment vertical="center"/>
      <protection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9" fontId="4" fillId="0" borderId="8" xfId="667" applyNumberFormat="1" applyFont="1" applyBorder="1" applyAlignment="1">
      <alignment vertical="center" wrapText="1"/>
      <protection/>
    </xf>
    <xf numFmtId="0" fontId="4" fillId="0" borderId="0" xfId="0" applyFont="1" applyAlignment="1">
      <alignment/>
    </xf>
    <xf numFmtId="49" fontId="115" fillId="0" borderId="0" xfId="667" applyNumberFormat="1" applyFont="1" applyAlignment="1">
      <alignment vertical="center" wrapText="1"/>
      <protection/>
    </xf>
    <xf numFmtId="186" fontId="115" fillId="0" borderId="0" xfId="667" applyNumberFormat="1" applyFont="1" applyAlignment="1">
      <alignment vertical="center" wrapText="1"/>
      <protection/>
    </xf>
    <xf numFmtId="186" fontId="5" fillId="0" borderId="8" xfId="667" applyNumberFormat="1" applyFont="1" applyBorder="1" applyAlignment="1">
      <alignment horizontal="center" vertical="center" wrapText="1"/>
      <protection/>
    </xf>
    <xf numFmtId="186" fontId="4" fillId="0" borderId="0" xfId="667" applyNumberFormat="1" applyFont="1" applyAlignment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49" fontId="5" fillId="0" borderId="8" xfId="667" applyNumberFormat="1" applyFont="1" applyBorder="1" applyAlignment="1">
      <alignment vertical="center" wrapText="1"/>
      <protection/>
    </xf>
    <xf numFmtId="3" fontId="5" fillId="0" borderId="8" xfId="0" applyNumberFormat="1" applyFont="1" applyFill="1" applyBorder="1" applyAlignment="1" applyProtection="1">
      <alignment horizontal="right" vertical="center" wrapText="1"/>
      <protection/>
    </xf>
    <xf numFmtId="49" fontId="5" fillId="4" borderId="8" xfId="667" applyNumberFormat="1" applyFont="1" applyFill="1" applyBorder="1" applyAlignment="1">
      <alignment horizontal="center" vertical="center" wrapText="1"/>
      <protection/>
    </xf>
    <xf numFmtId="186" fontId="5" fillId="0" borderId="8" xfId="667" applyNumberFormat="1" applyFont="1" applyBorder="1" applyAlignment="1">
      <alignment horizontal="right" vertical="center" wrapText="1"/>
      <protection/>
    </xf>
    <xf numFmtId="186" fontId="4" fillId="0" borderId="8" xfId="667" applyNumberFormat="1" applyFont="1" applyBorder="1" applyAlignment="1">
      <alignment horizontal="right" vertical="center" wrapText="1"/>
      <protection/>
    </xf>
    <xf numFmtId="186" fontId="5" fillId="4" borderId="8" xfId="667" applyNumberFormat="1" applyFont="1" applyFill="1" applyBorder="1" applyAlignment="1">
      <alignment horizontal="right" vertical="center" wrapText="1"/>
      <protection/>
    </xf>
    <xf numFmtId="0" fontId="25" fillId="0" borderId="1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104" fillId="0" borderId="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/>
    </xf>
    <xf numFmtId="0" fontId="112" fillId="0" borderId="0" xfId="0" applyFont="1" applyFill="1" applyAlignment="1">
      <alignment horizontal="center" vertical="center"/>
    </xf>
    <xf numFmtId="186" fontId="110" fillId="0" borderId="8" xfId="1127" applyNumberFormat="1" applyFont="1" applyFill="1" applyBorder="1" applyAlignment="1">
      <alignment horizontal="center" vertical="center"/>
    </xf>
    <xf numFmtId="186" fontId="105" fillId="0" borderId="8" xfId="1127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111" fillId="0" borderId="0" xfId="670" applyFont="1" applyFill="1" applyAlignment="1">
      <alignment horizontal="center" vertical="center"/>
      <protection/>
    </xf>
    <xf numFmtId="177" fontId="111" fillId="0" borderId="0" xfId="670" applyNumberFormat="1" applyFont="1" applyFill="1" applyAlignment="1">
      <alignment horizontal="center" vertical="center"/>
      <protection/>
    </xf>
    <xf numFmtId="0" fontId="5" fillId="0" borderId="21" xfId="670" applyFont="1" applyFill="1" applyBorder="1" applyAlignment="1">
      <alignment horizontal="center" vertical="center"/>
      <protection/>
    </xf>
    <xf numFmtId="0" fontId="104" fillId="0" borderId="13" xfId="670" applyFont="1" applyFill="1" applyBorder="1" applyAlignment="1">
      <alignment horizontal="center" vertical="center"/>
      <protection/>
    </xf>
    <xf numFmtId="0" fontId="104" fillId="0" borderId="15" xfId="670" applyFont="1" applyFill="1" applyBorder="1" applyAlignment="1">
      <alignment horizontal="center" vertical="center"/>
      <protection/>
    </xf>
    <xf numFmtId="176" fontId="104" fillId="0" borderId="21" xfId="670" applyNumberFormat="1" applyFont="1" applyFill="1" applyBorder="1" applyAlignment="1">
      <alignment horizontal="center" vertical="center"/>
      <protection/>
    </xf>
    <xf numFmtId="176" fontId="104" fillId="0" borderId="13" xfId="670" applyNumberFormat="1" applyFont="1" applyFill="1" applyBorder="1" applyAlignment="1">
      <alignment horizontal="center" vertical="center"/>
      <protection/>
    </xf>
    <xf numFmtId="176" fontId="104" fillId="0" borderId="15" xfId="670" applyNumberFormat="1" applyFont="1" applyFill="1" applyBorder="1" applyAlignment="1">
      <alignment horizontal="center" vertical="center"/>
      <protection/>
    </xf>
    <xf numFmtId="0" fontId="104" fillId="0" borderId="8" xfId="670" applyFont="1" applyFill="1" applyBorder="1" applyAlignment="1">
      <alignment horizontal="center" vertical="center"/>
      <protection/>
    </xf>
    <xf numFmtId="177" fontId="104" fillId="0" borderId="8" xfId="670" applyNumberFormat="1" applyFont="1" applyFill="1" applyBorder="1" applyAlignment="1">
      <alignment horizontal="center" vertical="center"/>
      <protection/>
    </xf>
    <xf numFmtId="0" fontId="104" fillId="0" borderId="1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104" fillId="0" borderId="15" xfId="0" applyNumberFormat="1" applyFont="1" applyFill="1" applyBorder="1" applyAlignment="1">
      <alignment horizontal="center" vertical="center"/>
    </xf>
    <xf numFmtId="177" fontId="5" fillId="0" borderId="8" xfId="1130" applyNumberFormat="1" applyFont="1" applyFill="1" applyBorder="1" applyAlignment="1">
      <alignment horizontal="center" vertical="center" wrapText="1"/>
    </xf>
    <xf numFmtId="177" fontId="104" fillId="0" borderId="8" xfId="1130" applyNumberFormat="1" applyFont="1" applyFill="1" applyBorder="1" applyAlignment="1">
      <alignment horizontal="center" vertical="center" wrapText="1"/>
    </xf>
    <xf numFmtId="0" fontId="10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176" fontId="5" fillId="0" borderId="8" xfId="670" applyNumberFormat="1" applyFont="1" applyFill="1" applyBorder="1" applyAlignment="1">
      <alignment horizontal="center" vertical="center"/>
      <protection/>
    </xf>
    <xf numFmtId="176" fontId="104" fillId="0" borderId="8" xfId="670" applyNumberFormat="1" applyFont="1" applyFill="1" applyBorder="1" applyAlignment="1">
      <alignment horizontal="center" vertical="center"/>
      <protection/>
    </xf>
    <xf numFmtId="0" fontId="116" fillId="0" borderId="0" xfId="670" applyFont="1" applyFill="1" applyAlignment="1">
      <alignment horizontal="center" vertical="center"/>
      <protection/>
    </xf>
    <xf numFmtId="49" fontId="5" fillId="0" borderId="8" xfId="667" applyNumberFormat="1" applyFont="1" applyBorder="1" applyAlignment="1">
      <alignment horizontal="center" vertical="center" wrapText="1"/>
      <protection/>
    </xf>
    <xf numFmtId="186" fontId="5" fillId="0" borderId="8" xfId="667" applyNumberFormat="1" applyFont="1" applyBorder="1" applyAlignment="1">
      <alignment horizontal="center" vertical="center" wrapText="1"/>
      <protection/>
    </xf>
    <xf numFmtId="0" fontId="111" fillId="0" borderId="0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8" fontId="5" fillId="0" borderId="8" xfId="1130" applyNumberFormat="1" applyFont="1" applyFill="1" applyBorder="1" applyAlignment="1">
      <alignment horizontal="center" vertical="center" wrapText="1"/>
    </xf>
    <xf numFmtId="178" fontId="104" fillId="0" borderId="8" xfId="113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right" vertical="center" wrapText="1"/>
    </xf>
    <xf numFmtId="31" fontId="25" fillId="0" borderId="19" xfId="0" applyNumberFormat="1" applyFont="1" applyFill="1" applyBorder="1" applyAlignment="1">
      <alignment horizontal="right" vertical="center" wrapText="1"/>
    </xf>
    <xf numFmtId="0" fontId="3" fillId="0" borderId="0" xfId="0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</cellXfs>
  <cellStyles count="117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20100326高清市院遂宁检察院1080P配置清单26日改" xfId="16"/>
    <cellStyle name="_2011年广西城乡风貌改造三期工程综合整治项目进度表6.07" xfId="17"/>
    <cellStyle name="_Book1" xfId="18"/>
    <cellStyle name="_Book1_1" xfId="19"/>
    <cellStyle name="_Book1_1_2014年项目预算讨论稿-1.15" xfId="20"/>
    <cellStyle name="_Book1_1_2015年部门预算项目明细10.15" xfId="21"/>
    <cellStyle name="_Book1_1_2015年项目预算讨论稿11.13" xfId="22"/>
    <cellStyle name="_Book1_1_预留拨付情况8.31刘咪" xfId="23"/>
    <cellStyle name="_Book1_2" xfId="24"/>
    <cellStyle name="_Book1_3" xfId="25"/>
    <cellStyle name="_Book1_4" xfId="26"/>
    <cellStyle name="_Book1_5" xfId="27"/>
    <cellStyle name="_ET_STYLE_NoName_00_" xfId="28"/>
    <cellStyle name="_ET_STYLE_NoName_00__Book1" xfId="29"/>
    <cellStyle name="_ET_STYLE_NoName_00__Book1_1" xfId="30"/>
    <cellStyle name="_ET_STYLE_NoName_00__Book1_2" xfId="31"/>
    <cellStyle name="_ET_STYLE_NoName_00__Sheet3" xfId="32"/>
    <cellStyle name="_ET_STYLE_NoName_00__表一：基数核对表" xfId="33"/>
    <cellStyle name="_ET_STYLE_NoName_00__附件1：基数核对表" xfId="34"/>
    <cellStyle name="_汇总表12年2月3日日作登陇穷建设投资统计表" xfId="35"/>
    <cellStyle name="_弱电系统设备配置报价清单" xfId="36"/>
    <cellStyle name="0,0&#13;&#10;NA&#13;&#10;" xfId="37"/>
    <cellStyle name="20% - Accent1" xfId="38"/>
    <cellStyle name="20% - Accent2" xfId="39"/>
    <cellStyle name="20% - Accent3" xfId="40"/>
    <cellStyle name="20% - Accent4" xfId="41"/>
    <cellStyle name="20% - Accent5" xfId="42"/>
    <cellStyle name="20% - Accent6" xfId="43"/>
    <cellStyle name="20% - 强调文字颜色 1" xfId="44"/>
    <cellStyle name="20% - 强调文字颜色 1 2" xfId="45"/>
    <cellStyle name="20% - 强调文字颜色 1_2014年项目预算讨论稿-1.15" xfId="46"/>
    <cellStyle name="20% - 强调文字颜色 2" xfId="47"/>
    <cellStyle name="20% - 强调文字颜色 2 2" xfId="48"/>
    <cellStyle name="20% - 强调文字颜色 2_2014年项目预算讨论稿-1.15" xfId="49"/>
    <cellStyle name="20% - 强调文字颜色 3" xfId="50"/>
    <cellStyle name="20% - 强调文字颜色 3 2" xfId="51"/>
    <cellStyle name="20% - 强调文字颜色 3_2014年项目预算讨论稿-1.15" xfId="52"/>
    <cellStyle name="20% - 强调文字颜色 4" xfId="53"/>
    <cellStyle name="20% - 强调文字颜色 4 2" xfId="54"/>
    <cellStyle name="20% - 强调文字颜色 4_2014年项目预算讨论稿-1.15" xfId="55"/>
    <cellStyle name="20% - 强调文字颜色 5" xfId="56"/>
    <cellStyle name="20% - 强调文字颜色 5 2" xfId="57"/>
    <cellStyle name="20% - 强调文字颜色 5_2014年项目预算讨论稿-1.15" xfId="58"/>
    <cellStyle name="20% - 强调文字颜色 6" xfId="59"/>
    <cellStyle name="20% - 强调文字颜色 6 2" xfId="60"/>
    <cellStyle name="20% - 强调文字颜色 6_2014年项目预算讨论稿-1.15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强调文字颜色 1" xfId="68"/>
    <cellStyle name="40% - 强调文字颜色 1 2" xfId="69"/>
    <cellStyle name="40% - 强调文字颜色 1_2014年项目预算讨论稿-1.15" xfId="70"/>
    <cellStyle name="40% - 强调文字颜色 2" xfId="71"/>
    <cellStyle name="40% - 强调文字颜色 2 2" xfId="72"/>
    <cellStyle name="40% - 强调文字颜色 2_2014年项目预算讨论稿-1.15" xfId="73"/>
    <cellStyle name="40% - 强调文字颜色 3" xfId="74"/>
    <cellStyle name="40% - 强调文字颜色 3 2" xfId="75"/>
    <cellStyle name="40% - 强调文字颜色 3_2014年项目预算讨论稿-1.15" xfId="76"/>
    <cellStyle name="40% - 强调文字颜色 4" xfId="77"/>
    <cellStyle name="40% - 强调文字颜色 4 2" xfId="78"/>
    <cellStyle name="40% - 强调文字颜色 4_2014年项目预算讨论稿-1.15" xfId="79"/>
    <cellStyle name="40% - 强调文字颜色 5" xfId="80"/>
    <cellStyle name="40% - 强调文字颜色 5 2" xfId="81"/>
    <cellStyle name="40% - 强调文字颜色 5_2014年项目预算讨论稿-1.15" xfId="82"/>
    <cellStyle name="40% - 强调文字颜色 6" xfId="83"/>
    <cellStyle name="40% - 强调文字颜色 6 2" xfId="84"/>
    <cellStyle name="40% - 强调文字颜色 6_2014年项目预算讨论稿-1.15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强调文字颜色 1" xfId="92"/>
    <cellStyle name="60% - 强调文字颜色 1 2" xfId="93"/>
    <cellStyle name="60% - 强调文字颜色 1_2014年项目预算讨论稿-1.15" xfId="94"/>
    <cellStyle name="60% - 强调文字颜色 2" xfId="95"/>
    <cellStyle name="60% - 强调文字颜色 2 2" xfId="96"/>
    <cellStyle name="60% - 强调文字颜色 2_2014年项目预算讨论稿-1.15" xfId="97"/>
    <cellStyle name="60% - 强调文字颜色 3" xfId="98"/>
    <cellStyle name="60% - 强调文字颜色 3 2" xfId="99"/>
    <cellStyle name="60% - 强调文字颜色 3_2014年项目预算讨论稿-1.15" xfId="100"/>
    <cellStyle name="60% - 强调文字颜色 4" xfId="101"/>
    <cellStyle name="60% - 强调文字颜色 4 2" xfId="102"/>
    <cellStyle name="60% - 强调文字颜色 4_2014年项目预算讨论稿-1.15" xfId="103"/>
    <cellStyle name="60% - 强调文字颜色 5" xfId="104"/>
    <cellStyle name="60% - 强调文字颜色 5 2" xfId="105"/>
    <cellStyle name="60% - 强调文字颜色 5_2014年项目预算讨论稿-1.15" xfId="106"/>
    <cellStyle name="60% - 强调文字颜色 6" xfId="107"/>
    <cellStyle name="60% - 强调文字颜色 6 2" xfId="108"/>
    <cellStyle name="60% - 强调文字颜色 6_2014年项目预算讨论稿-1.15" xfId="109"/>
    <cellStyle name="6mal" xfId="110"/>
    <cellStyle name="Accent1" xfId="111"/>
    <cellStyle name="Accent1 - 20%" xfId="112"/>
    <cellStyle name="Accent1 - 40%" xfId="113"/>
    <cellStyle name="Accent1 - 60%" xfId="114"/>
    <cellStyle name="Accent1_2014年项目预算讨论稿-1.15" xfId="115"/>
    <cellStyle name="Accent2" xfId="116"/>
    <cellStyle name="Accent2 - 20%" xfId="117"/>
    <cellStyle name="Accent2 - 40%" xfId="118"/>
    <cellStyle name="Accent2 - 60%" xfId="119"/>
    <cellStyle name="Accent2_2014年项目预算讨论稿-1.15" xfId="120"/>
    <cellStyle name="Accent3" xfId="121"/>
    <cellStyle name="Accent3 - 20%" xfId="122"/>
    <cellStyle name="Accent3 - 40%" xfId="123"/>
    <cellStyle name="Accent3 - 60%" xfId="124"/>
    <cellStyle name="Accent3_2014年项目预算讨论稿-1.15" xfId="125"/>
    <cellStyle name="Accent4" xfId="126"/>
    <cellStyle name="Accent4 - 20%" xfId="127"/>
    <cellStyle name="Accent4 - 40%" xfId="128"/>
    <cellStyle name="Accent4 - 60%" xfId="129"/>
    <cellStyle name="Accent4_2014年项目预算讨论稿-1.15" xfId="130"/>
    <cellStyle name="Accent5" xfId="131"/>
    <cellStyle name="Accent5 - 20%" xfId="132"/>
    <cellStyle name="Accent5 - 40%" xfId="133"/>
    <cellStyle name="Accent5 - 60%" xfId="134"/>
    <cellStyle name="Accent5_2014年项目预算讨论稿-1.15" xfId="135"/>
    <cellStyle name="Accent6" xfId="136"/>
    <cellStyle name="Accent6 - 20%" xfId="137"/>
    <cellStyle name="Accent6 - 40%" xfId="138"/>
    <cellStyle name="Accent6 - 60%" xfId="139"/>
    <cellStyle name="Accent6_2014年项目预算讨论稿-1.15" xfId="140"/>
    <cellStyle name="args.style" xfId="141"/>
    <cellStyle name="Bad" xfId="142"/>
    <cellStyle name="Calc Currency (0)" xfId="143"/>
    <cellStyle name="Calculation" xfId="144"/>
    <cellStyle name="Check Cell" xfId="145"/>
    <cellStyle name="ColLevel_0" xfId="146"/>
    <cellStyle name="Comma [0]" xfId="147"/>
    <cellStyle name="comma zerodec" xfId="148"/>
    <cellStyle name="Comma_!!!GO" xfId="149"/>
    <cellStyle name="Currency [0]" xfId="150"/>
    <cellStyle name="Currency_!!!GO" xfId="151"/>
    <cellStyle name="Currency1" xfId="152"/>
    <cellStyle name="Date" xfId="153"/>
    <cellStyle name="Dollar (zero dec)" xfId="154"/>
    <cellStyle name="Explanatory Text" xfId="155"/>
    <cellStyle name="e鯪9Y_x000B_" xfId="156"/>
    <cellStyle name="Fixed" xfId="157"/>
    <cellStyle name="gcd" xfId="158"/>
    <cellStyle name="Good" xfId="159"/>
    <cellStyle name="Grey" xfId="160"/>
    <cellStyle name="Header1" xfId="161"/>
    <cellStyle name="Header2" xfId="162"/>
    <cellStyle name="Heading 1" xfId="163"/>
    <cellStyle name="Heading 2" xfId="164"/>
    <cellStyle name="Heading 3" xfId="165"/>
    <cellStyle name="Heading 4" xfId="166"/>
    <cellStyle name="HEADING1" xfId="167"/>
    <cellStyle name="HEADING2" xfId="168"/>
    <cellStyle name="Input" xfId="169"/>
    <cellStyle name="Input [yellow]" xfId="170"/>
    <cellStyle name="Input Cells" xfId="171"/>
    <cellStyle name="Input_2014年项目预算讨论稿-1.15" xfId="172"/>
    <cellStyle name="Linked Cell" xfId="173"/>
    <cellStyle name="Linked Cells" xfId="174"/>
    <cellStyle name="Millares [0]_96 Risk" xfId="175"/>
    <cellStyle name="Millares_96 Risk" xfId="176"/>
    <cellStyle name="Milliers [0]_!!!GO" xfId="177"/>
    <cellStyle name="Milliers_!!!GO" xfId="178"/>
    <cellStyle name="Moneda [0]_96 Risk" xfId="179"/>
    <cellStyle name="Moneda_96 Risk" xfId="180"/>
    <cellStyle name="Mon閠aire [0]_!!!GO" xfId="181"/>
    <cellStyle name="Mon閠aire_!!!GO" xfId="182"/>
    <cellStyle name="Neutral" xfId="183"/>
    <cellStyle name="New Times Roman" xfId="184"/>
    <cellStyle name="no dec" xfId="185"/>
    <cellStyle name="Norma,_laroux_4_营业在建 (2)_E21" xfId="186"/>
    <cellStyle name="Normal - Style1" xfId="187"/>
    <cellStyle name="Normal_!!!GO" xfId="188"/>
    <cellStyle name="Note" xfId="189"/>
    <cellStyle name="Output" xfId="190"/>
    <cellStyle name="per.style" xfId="191"/>
    <cellStyle name="Percent [2]" xfId="192"/>
    <cellStyle name="Percent_!!!GO" xfId="193"/>
    <cellStyle name="Pourcentage_pldt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RowLevel_0" xfId="201"/>
    <cellStyle name="sstot" xfId="202"/>
    <cellStyle name="Standard_AREAS" xfId="203"/>
    <cellStyle name="t" xfId="204"/>
    <cellStyle name="t_HVAC Equipment (3)" xfId="205"/>
    <cellStyle name="Title" xfId="206"/>
    <cellStyle name="Total" xfId="207"/>
    <cellStyle name="Warning Text" xfId="208"/>
    <cellStyle name="Percent" xfId="209"/>
    <cellStyle name="百分比 2" xfId="210"/>
    <cellStyle name="百分比 3" xfId="211"/>
    <cellStyle name="百分比 4" xfId="212"/>
    <cellStyle name="捠壿 [0.00]_Region Orders (2)" xfId="213"/>
    <cellStyle name="捠壿_Region Orders (2)" xfId="214"/>
    <cellStyle name="编号" xfId="215"/>
    <cellStyle name="标题" xfId="216"/>
    <cellStyle name="标题 1" xfId="217"/>
    <cellStyle name="标题 1 2" xfId="218"/>
    <cellStyle name="标题 1_Book1" xfId="219"/>
    <cellStyle name="标题 2" xfId="220"/>
    <cellStyle name="标题 2 2" xfId="221"/>
    <cellStyle name="标题 2_Book1" xfId="222"/>
    <cellStyle name="标题 3" xfId="223"/>
    <cellStyle name="标题 3 2" xfId="224"/>
    <cellStyle name="标题 3_Book1" xfId="225"/>
    <cellStyle name="标题 4" xfId="226"/>
    <cellStyle name="标题 4 2" xfId="227"/>
    <cellStyle name="标题 4_Book1" xfId="228"/>
    <cellStyle name="标题 5" xfId="229"/>
    <cellStyle name="标题_Book1" xfId="230"/>
    <cellStyle name="标题1" xfId="231"/>
    <cellStyle name="表标题" xfId="232"/>
    <cellStyle name="部门" xfId="233"/>
    <cellStyle name="差" xfId="234"/>
    <cellStyle name="差 2" xfId="235"/>
    <cellStyle name="差_~4190974" xfId="236"/>
    <cellStyle name="差_~4190974_2014年项目预算讨论稿-1.15" xfId="237"/>
    <cellStyle name="差_~4190974_2015年项目预算讨论稿11.13" xfId="238"/>
    <cellStyle name="差_~4190974_2016年项目预算讨论稿2016.1.7" xfId="239"/>
    <cellStyle name="差_~5676413" xfId="240"/>
    <cellStyle name="差_~5676413_2014年项目预算讨论稿-1.15" xfId="241"/>
    <cellStyle name="差_~5676413_2015年项目预算讨论稿11.13" xfId="242"/>
    <cellStyle name="差_~5676413_2016年项目预算讨论稿2016.1.7" xfId="243"/>
    <cellStyle name="差_00省级(打印)" xfId="244"/>
    <cellStyle name="差_00省级(打印)_2014年项目预算讨论稿-1.15" xfId="245"/>
    <cellStyle name="差_00省级(打印)_2015年项目预算讨论稿11.13" xfId="246"/>
    <cellStyle name="差_00省级(打印)_2016年项目预算讨论稿2016.1.7" xfId="247"/>
    <cellStyle name="差_00省级(定稿)" xfId="248"/>
    <cellStyle name="差_00省级(定稿)_2014年项目预算讨论稿-1.15" xfId="249"/>
    <cellStyle name="差_00省级(定稿)_2015年项目预算讨论稿11.13" xfId="250"/>
    <cellStyle name="差_00省级(定稿)_2016年项目预算讨论稿2016.1.7" xfId="251"/>
    <cellStyle name="差_03昭通" xfId="252"/>
    <cellStyle name="差_03昭通_2014年项目预算讨论稿-1.15" xfId="253"/>
    <cellStyle name="差_03昭通_2015年项目预算讨论稿11.13" xfId="254"/>
    <cellStyle name="差_03昭通_2016年项目预算讨论稿2016.1.7" xfId="255"/>
    <cellStyle name="差_0502通海县" xfId="256"/>
    <cellStyle name="差_0502通海县_2014年项目预算讨论稿-1.15" xfId="257"/>
    <cellStyle name="差_0502通海县_2015年项目预算讨论稿11.13" xfId="258"/>
    <cellStyle name="差_0502通海县_2016年项目预算讨论稿2016.1.7" xfId="259"/>
    <cellStyle name="差_05潍坊" xfId="260"/>
    <cellStyle name="差_05潍坊_2014年项目预算讨论稿-1.15" xfId="261"/>
    <cellStyle name="差_05潍坊_2015年项目预算讨论稿11.13" xfId="262"/>
    <cellStyle name="差_05潍坊_2016年项目预算讨论稿2016.1.7" xfId="263"/>
    <cellStyle name="差_05玉溪" xfId="264"/>
    <cellStyle name="差_05玉溪_2014年项目预算讨论稿-1.15" xfId="265"/>
    <cellStyle name="差_05玉溪_2015年项目预算讨论稿11.13" xfId="266"/>
    <cellStyle name="差_05玉溪_2016年项目预算讨论稿2016.1.7" xfId="267"/>
    <cellStyle name="差_0605石屏县" xfId="268"/>
    <cellStyle name="差_0605石屏县_2014年项目预算讨论稿-1.15" xfId="269"/>
    <cellStyle name="差_0605石屏县_2015年项目预算讨论稿11.13" xfId="270"/>
    <cellStyle name="差_0605石屏县_2016年项目预算讨论稿2016.1.7" xfId="271"/>
    <cellStyle name="差_07临沂" xfId="272"/>
    <cellStyle name="差_07临沂_2014年项目预算讨论稿-1.15" xfId="273"/>
    <cellStyle name="差_07临沂_2015年项目预算讨论稿11.13" xfId="274"/>
    <cellStyle name="差_07临沂_2016年项目预算讨论稿2016.1.7" xfId="275"/>
    <cellStyle name="差_1003牟定县" xfId="276"/>
    <cellStyle name="差_10月月报大表" xfId="277"/>
    <cellStyle name="差_10月月报大表_2014年项目预算讨论稿-1.15" xfId="278"/>
    <cellStyle name="差_10月月报大表_2015年项目预算讨论稿11.13" xfId="279"/>
    <cellStyle name="差_10月月报大表_2016年项目预算讨论稿2016.1.7" xfId="280"/>
    <cellStyle name="差_1110洱源县" xfId="281"/>
    <cellStyle name="差_1110洱源县_2014年项目预算讨论稿-1.15" xfId="282"/>
    <cellStyle name="差_1110洱源县_2015年项目预算讨论稿11.13" xfId="283"/>
    <cellStyle name="差_1110洱源县_2016年项目预算讨论稿2016.1.7" xfId="284"/>
    <cellStyle name="差_11大理" xfId="285"/>
    <cellStyle name="差_11大理_2014年项目预算讨论稿-1.15" xfId="286"/>
    <cellStyle name="差_11大理_2015年项目预算讨论稿11.13" xfId="287"/>
    <cellStyle name="差_11大理_2016年项目预算讨论稿2016.1.7" xfId="288"/>
    <cellStyle name="差_12滨州" xfId="289"/>
    <cellStyle name="差_12滨州_2014年项目预算讨论稿-1.15" xfId="290"/>
    <cellStyle name="差_12滨州_2015年项目预算讨论稿11.13" xfId="291"/>
    <cellStyle name="差_12滨州_2016年项目预算讨论稿2016.1.7" xfId="292"/>
    <cellStyle name="差_2、土地面积、人口、粮食产量基本情况" xfId="293"/>
    <cellStyle name="差_2、土地面积、人口、粮食产量基本情况_2014年项目预算讨论稿-1.15" xfId="294"/>
    <cellStyle name="差_2、土地面积、人口、粮食产量基本情况_2015年项目预算讨论稿11.13" xfId="295"/>
    <cellStyle name="差_2、土地面积、人口、粮食产量基本情况_2016年项目预算讨论稿2016.1.7" xfId="296"/>
    <cellStyle name="差_2006年分析表" xfId="297"/>
    <cellStyle name="差_2006年分析表_2014年项目预算讨论稿-1.15" xfId="298"/>
    <cellStyle name="差_2006年分析表_2015年项目预算讨论稿11.13" xfId="299"/>
    <cellStyle name="差_2006年分析表_2016年项目预算讨论稿2016.1.7" xfId="300"/>
    <cellStyle name="差_2006年基础数据" xfId="301"/>
    <cellStyle name="差_2006年基础数据_2014年项目预算讨论稿-1.15" xfId="302"/>
    <cellStyle name="差_2006年基础数据_2015年项目预算讨论稿11.13" xfId="303"/>
    <cellStyle name="差_2006年基础数据_2016年项目预算讨论稿2016.1.7" xfId="304"/>
    <cellStyle name="差_2006年全省财力计算表（中央、决算）" xfId="305"/>
    <cellStyle name="差_2006年全省财力计算表（中央、决算）_2014年项目预算讨论稿-1.15" xfId="306"/>
    <cellStyle name="差_2006年全省财力计算表（中央、决算）_2015年项目预算讨论稿11.13" xfId="307"/>
    <cellStyle name="差_2006年全省财力计算表（中央、决算）_2016年项目预算讨论稿2016.1.7" xfId="308"/>
    <cellStyle name="差_2006年水利统计指标统计表" xfId="309"/>
    <cellStyle name="差_2006年水利统计指标统计表_2014年项目预算讨论稿-1.15" xfId="310"/>
    <cellStyle name="差_2006年水利统计指标统计表_2015年项目预算讨论稿11.13" xfId="311"/>
    <cellStyle name="差_2006年水利统计指标统计表_2016年项目预算讨论稿2016.1.7" xfId="312"/>
    <cellStyle name="差_2006年在职人员情况" xfId="313"/>
    <cellStyle name="差_2006年在职人员情况_2014年项目预算讨论稿-1.15" xfId="314"/>
    <cellStyle name="差_2006年在职人员情况_2015年项目预算讨论稿11.13" xfId="315"/>
    <cellStyle name="差_2006年在职人员情况_2016年项目预算讨论稿2016.1.7" xfId="316"/>
    <cellStyle name="差_2007年超收额预计（3000亿）" xfId="317"/>
    <cellStyle name="差_2007年超收额预计（3000亿）_2014年项目预算讨论稿-1.15" xfId="318"/>
    <cellStyle name="差_2007年超收额预计（3000亿）_2015年项目预算讨论稿11.13" xfId="319"/>
    <cellStyle name="差_2007年超收额预计（3000亿）_2016年项目预算讨论稿2016.1.7" xfId="320"/>
    <cellStyle name="差_2007年检察院案件数" xfId="321"/>
    <cellStyle name="差_2007年检察院案件数_2014年项目预算讨论稿-1.15" xfId="322"/>
    <cellStyle name="差_2007年检察院案件数_2015年项目预算讨论稿11.13" xfId="323"/>
    <cellStyle name="差_2007年检察院案件数_2016年项目预算讨论稿2016.1.7" xfId="324"/>
    <cellStyle name="差_2007年可用财力" xfId="325"/>
    <cellStyle name="差_2007年可用财力_2014年项目预算讨论稿-1.15" xfId="326"/>
    <cellStyle name="差_2007年可用财力_2015年项目预算讨论稿11.13" xfId="327"/>
    <cellStyle name="差_2007年可用财力_2016年项目预算讨论稿2016.1.7" xfId="328"/>
    <cellStyle name="差_2007年人员分部门统计表" xfId="329"/>
    <cellStyle name="差_2007年人员分部门统计表_2014年项目预算讨论稿-1.15" xfId="330"/>
    <cellStyle name="差_2007年人员分部门统计表_2015年项目预算讨论稿11.13" xfId="331"/>
    <cellStyle name="差_2007年人员分部门统计表_2016年项目预算讨论稿2016.1.7" xfId="332"/>
    <cellStyle name="差_2007年政法部门业务指标" xfId="333"/>
    <cellStyle name="差_2007年政法部门业务指标_2014年项目预算讨论稿-1.15" xfId="334"/>
    <cellStyle name="差_2007年政法部门业务指标_2015年项目预算讨论稿11.13" xfId="335"/>
    <cellStyle name="差_2007年政法部门业务指标_2016年项目预算讨论稿2016.1.7" xfId="336"/>
    <cellStyle name="差_2008年县级公安保障标准落实奖励经费分配测算" xfId="337"/>
    <cellStyle name="差_2008年县级公安保障标准落实奖励经费分配测算_2014年项目预算讨论稿-1.15" xfId="338"/>
    <cellStyle name="差_2008年县级公安保障标准落实奖励经费分配测算_2015年项目预算讨论稿11.13" xfId="339"/>
    <cellStyle name="差_2008年县级公安保障标准落实奖励经费分配测算_2016年项目预算讨论稿2016.1.7" xfId="340"/>
    <cellStyle name="差_2008云南省分县市中小学教职工统计表（教育厅提供）" xfId="341"/>
    <cellStyle name="差_2008云南省分县市中小学教职工统计表（教育厅提供）_2014年项目预算讨论稿-1.15" xfId="342"/>
    <cellStyle name="差_2008云南省分县市中小学教职工统计表（教育厅提供）_2015年项目预算讨论稿11.13" xfId="343"/>
    <cellStyle name="差_2008云南省分县市中小学教职工统计表（教育厅提供）_2016年项目预算讨论稿2016.1.7" xfId="344"/>
    <cellStyle name="差_2009年一般性转移支付标准工资" xfId="345"/>
    <cellStyle name="差_2009年一般性转移支付标准工资_~4190974" xfId="346"/>
    <cellStyle name="差_2009年一般性转移支付标准工资_~4190974_2014年项目预算讨论稿-1.15" xfId="347"/>
    <cellStyle name="差_2009年一般性转移支付标准工资_~4190974_2015年项目预算讨论稿11.13" xfId="348"/>
    <cellStyle name="差_2009年一般性转移支付标准工资_~4190974_2016年项目预算讨论稿2016.1.7" xfId="349"/>
    <cellStyle name="差_2009年一般性转移支付标准工资_~5676413" xfId="350"/>
    <cellStyle name="差_2009年一般性转移支付标准工资_~5676413_2014年项目预算讨论稿-1.15" xfId="351"/>
    <cellStyle name="差_2009年一般性转移支付标准工资_~5676413_2015年项目预算讨论稿11.13" xfId="352"/>
    <cellStyle name="差_2009年一般性转移支付标准工资_~5676413_2016年项目预算讨论稿2016.1.7" xfId="353"/>
    <cellStyle name="差_2009年一般性转移支付标准工资_2014年项目预算讨论稿-1.15" xfId="354"/>
    <cellStyle name="差_2009年一般性转移支付标准工资_2015年项目预算讨论稿11.13" xfId="355"/>
    <cellStyle name="差_2009年一般性转移支付标准工资_2016年项目预算讨论稿2016.1.7" xfId="356"/>
    <cellStyle name="差_2009年一般性转移支付标准工资_不用软件计算9.1不考虑经费管理评价xl" xfId="357"/>
    <cellStyle name="差_2009年一般性转移支付标准工资_不用软件计算9.1不考虑经费管理评价xl_2014年项目预算讨论稿-1.15" xfId="358"/>
    <cellStyle name="差_2009年一般性转移支付标准工资_不用软件计算9.1不考虑经费管理评价xl_2015年项目预算讨论稿11.13" xfId="359"/>
    <cellStyle name="差_2009年一般性转移支付标准工资_不用软件计算9.1不考虑经费管理评价xl_2016年项目预算讨论稿2016.1.7" xfId="360"/>
    <cellStyle name="差_2009年一般性转移支付标准工资_地方配套按人均增幅控制8.30xl" xfId="361"/>
    <cellStyle name="差_2009年一般性转移支付标准工资_地方配套按人均增幅控制8.30xl_2014年项目预算讨论稿-1.15" xfId="362"/>
    <cellStyle name="差_2009年一般性转移支付标准工资_地方配套按人均增幅控制8.30xl_2015年项目预算讨论稿11.13" xfId="363"/>
    <cellStyle name="差_2009年一般性转移支付标准工资_地方配套按人均增幅控制8.30xl_2016年项目预算讨论稿2016.1.7" xfId="364"/>
    <cellStyle name="差_2009年一般性转移支付标准工资_地方配套按人均增幅控制8.30一般预算平均增幅、人均可用财力平均增幅两次控制、社会治安系数调整、案件数调整xl" xfId="365"/>
    <cellStyle name="差_2009年一般性转移支付标准工资_地方配套按人均增幅控制8.30一般预算平均增幅、人均可用财力平均增幅两次控制、社会治安系数调整、案件数调整xl_2014年项目预算讨论稿-1.15" xfId="366"/>
    <cellStyle name="差_2009年一般性转移支付标准工资_地方配套按人均增幅控制8.30一般预算平均增幅、人均可用财力平均增幅两次控制、社会治安系数调整、案件数调整xl_2015年项目预算讨论稿11.13" xfId="367"/>
    <cellStyle name="差_2009年一般性转移支付标准工资_地方配套按人均增幅控制8.30一般预算平均增幅、人均可用财力平均增幅两次控制、社会治安系数调整、案件数调整xl_2016年项目预算讨论稿2016.1.7" xfId="368"/>
    <cellStyle name="差_2009年一般性转移支付标准工资_地方配套按人均增幅控制8.31（调整结案率后）xl" xfId="369"/>
    <cellStyle name="差_2009年一般性转移支付标准工资_地方配套按人均增幅控制8.31（调整结案率后）xl_2014年项目预算讨论稿-1.15" xfId="370"/>
    <cellStyle name="差_2009年一般性转移支付标准工资_地方配套按人均增幅控制8.31（调整结案率后）xl_2015年项目预算讨论稿11.13" xfId="371"/>
    <cellStyle name="差_2009年一般性转移支付标准工资_地方配套按人均增幅控制8.31（调整结案率后）xl_2016年项目预算讨论稿2016.1.7" xfId="372"/>
    <cellStyle name="差_2009年一般性转移支付标准工资_奖励补助测算5.22测试" xfId="373"/>
    <cellStyle name="差_2009年一般性转移支付标准工资_奖励补助测算5.22测试_2014年项目预算讨论稿-1.15" xfId="374"/>
    <cellStyle name="差_2009年一般性转移支付标准工资_奖励补助测算5.22测试_2015年项目预算讨论稿11.13" xfId="375"/>
    <cellStyle name="差_2009年一般性转移支付标准工资_奖励补助测算5.22测试_2016年项目预算讨论稿2016.1.7" xfId="376"/>
    <cellStyle name="差_2009年一般性转移支付标准工资_奖励补助测算5.23新" xfId="377"/>
    <cellStyle name="差_2009年一般性转移支付标准工资_奖励补助测算5.23新_2014年项目预算讨论稿-1.15" xfId="378"/>
    <cellStyle name="差_2009年一般性转移支付标准工资_奖励补助测算5.23新_2015年项目预算讨论稿11.13" xfId="379"/>
    <cellStyle name="差_2009年一般性转移支付标准工资_奖励补助测算5.23新_2016年项目预算讨论稿2016.1.7" xfId="380"/>
    <cellStyle name="差_2009年一般性转移支付标准工资_奖励补助测算5.24冯铸" xfId="381"/>
    <cellStyle name="差_2009年一般性转移支付标准工资_奖励补助测算5.24冯铸_2014年项目预算讨论稿-1.15" xfId="382"/>
    <cellStyle name="差_2009年一般性转移支付标准工资_奖励补助测算5.24冯铸_2015年项目预算讨论稿11.13" xfId="383"/>
    <cellStyle name="差_2009年一般性转移支付标准工资_奖励补助测算5.24冯铸_2016年项目预算讨论稿2016.1.7" xfId="384"/>
    <cellStyle name="差_2009年一般性转移支付标准工资_奖励补助测算7.23" xfId="385"/>
    <cellStyle name="差_2009年一般性转移支付标准工资_奖励补助测算7.23_2014年项目预算讨论稿-1.15" xfId="386"/>
    <cellStyle name="差_2009年一般性转移支付标准工资_奖励补助测算7.23_2015年项目预算讨论稿11.13" xfId="387"/>
    <cellStyle name="差_2009年一般性转移支付标准工资_奖励补助测算7.23_2016年项目预算讨论稿2016.1.7" xfId="388"/>
    <cellStyle name="差_2009年一般性转移支付标准工资_奖励补助测算7.25" xfId="389"/>
    <cellStyle name="差_2009年一般性转移支付标准工资_奖励补助测算7.25 (version 1) (version 1)" xfId="390"/>
    <cellStyle name="差_2009年一般性转移支付标准工资_奖励补助测算7.25 (version 1) (version 1)_2014年项目预算讨论稿-1.15" xfId="391"/>
    <cellStyle name="差_2009年一般性转移支付标准工资_奖励补助测算7.25 (version 1) (version 1)_2015年项目预算讨论稿11.13" xfId="392"/>
    <cellStyle name="差_2009年一般性转移支付标准工资_奖励补助测算7.25 (version 1) (version 1)_2016年项目预算讨论稿2016.1.7" xfId="393"/>
    <cellStyle name="差_2009年一般性转移支付标准工资_奖励补助测算7.25_2014年项目预算讨论稿-1.15" xfId="394"/>
    <cellStyle name="差_2009年一般性转移支付标准工资_奖励补助测算7.25_2015年项目预算讨论稿11.13" xfId="395"/>
    <cellStyle name="差_2009年一般性转移支付标准工资_奖励补助测算7.25_2016年项目预算讨论稿2016.1.7" xfId="396"/>
    <cellStyle name="差_2014年项目预算讨论稿-1.15" xfId="397"/>
    <cellStyle name="差_2014年项目预算讨论稿-1.18" xfId="398"/>
    <cellStyle name="差_2015年部门预算项目明细10.15" xfId="399"/>
    <cellStyle name="差_2015年项目预算讨论稿11.13" xfId="400"/>
    <cellStyle name="差_2016年鸿源公司预算编制表" xfId="401"/>
    <cellStyle name="差_2016年项目预算讨论稿2016.1.7" xfId="402"/>
    <cellStyle name="差_22湖南" xfId="403"/>
    <cellStyle name="差_22湖南_2014年项目预算讨论稿-1.15" xfId="404"/>
    <cellStyle name="差_22湖南_2015年项目预算讨论稿11.13" xfId="405"/>
    <cellStyle name="差_22湖南_2016年项目预算讨论稿2016.1.7" xfId="406"/>
    <cellStyle name="差_27重庆" xfId="407"/>
    <cellStyle name="差_27重庆_2014年项目预算讨论稿-1.15" xfId="408"/>
    <cellStyle name="差_27重庆_2015年项目预算讨论稿11.13" xfId="409"/>
    <cellStyle name="差_27重庆_2016年项目预算讨论稿2016.1.7" xfId="410"/>
    <cellStyle name="差_28四川" xfId="411"/>
    <cellStyle name="差_28四川_2014年项目预算讨论稿-1.15" xfId="412"/>
    <cellStyle name="差_28四川_2015年项目预算讨论稿11.13" xfId="413"/>
    <cellStyle name="差_28四川_2016年项目预算讨论稿2016.1.7" xfId="414"/>
    <cellStyle name="差_30云南" xfId="415"/>
    <cellStyle name="差_30云南_2014年项目预算讨论稿-1.15" xfId="416"/>
    <cellStyle name="差_30云南_2015年项目预算讨论稿11.13" xfId="417"/>
    <cellStyle name="差_30云南_2016年项目预算讨论稿2016.1.7" xfId="418"/>
    <cellStyle name="差_33甘肃" xfId="419"/>
    <cellStyle name="差_33甘肃_2014年项目预算讨论稿-1.15" xfId="420"/>
    <cellStyle name="差_33甘肃_2015年项目预算讨论稿11.13" xfId="421"/>
    <cellStyle name="差_33甘肃_2016年项目预算讨论稿2016.1.7" xfId="422"/>
    <cellStyle name="差_34青海" xfId="423"/>
    <cellStyle name="差_34青海_2014年项目预算讨论稿-1.15" xfId="424"/>
    <cellStyle name="差_34青海_2015年项目预算讨论稿11.13" xfId="425"/>
    <cellStyle name="差_34青海_2016年项目预算讨论稿2016.1.7" xfId="426"/>
    <cellStyle name="差_530623_2006年县级财政报表附表" xfId="427"/>
    <cellStyle name="差_530623_2006年县级财政报表附表_2014年项目预算讨论稿-1.15" xfId="428"/>
    <cellStyle name="差_530623_2006年县级财政报表附表_2015年项目预算讨论稿11.13" xfId="429"/>
    <cellStyle name="差_530623_2006年县级财政报表附表_2016年项目预算讨论稿2016.1.7" xfId="430"/>
    <cellStyle name="差_530629_2006年县级财政报表附表" xfId="431"/>
    <cellStyle name="差_530629_2006年县级财政报表附表_2014年项目预算讨论稿-1.15" xfId="432"/>
    <cellStyle name="差_530629_2006年县级财政报表附表_2015年项目预算讨论稿11.13" xfId="433"/>
    <cellStyle name="差_530629_2006年县级财政报表附表_2016年项目预算讨论稿2016.1.7" xfId="434"/>
    <cellStyle name="差_5334_2006年迪庆县级财政报表附表" xfId="435"/>
    <cellStyle name="差_5334_2006年迪庆县级财政报表附表_2014年项目预算讨论稿-1.15" xfId="436"/>
    <cellStyle name="差_5334_2006年迪庆县级财政报表附表_2015年项目预算讨论稿11.13" xfId="437"/>
    <cellStyle name="差_5334_2006年迪庆县级财政报表附表_2016年项目预算讨论稿2016.1.7" xfId="438"/>
    <cellStyle name="差_Book1" xfId="439"/>
    <cellStyle name="差_Book1_1" xfId="440"/>
    <cellStyle name="差_Book1_1_2014年项目预算讨论稿-1.15" xfId="441"/>
    <cellStyle name="差_Book1_1_2015年项目预算讨论稿11.13" xfId="442"/>
    <cellStyle name="差_Book1_1_2016年项目预算讨论稿2016.1.7" xfId="443"/>
    <cellStyle name="差_Book1_2" xfId="444"/>
    <cellStyle name="差_Book1_2_2014年项目预算讨论稿-1.15" xfId="445"/>
    <cellStyle name="差_Book1_2_2015年项目预算讨论稿11.13" xfId="446"/>
    <cellStyle name="差_Book1_2_2016年项目预算讨论稿2016.1.7" xfId="447"/>
    <cellStyle name="差_Book2" xfId="448"/>
    <cellStyle name="差_Book2_2014年项目预算讨论稿-1.15" xfId="449"/>
    <cellStyle name="差_Book2_2015年项目预算讨论稿11.13" xfId="450"/>
    <cellStyle name="差_Book2_2016年项目预算讨论稿2016.1.7" xfId="451"/>
    <cellStyle name="差_M01-2(州市补助收入)" xfId="452"/>
    <cellStyle name="差_M01-2(州市补助收入)_2014年项目预算讨论稿-1.15" xfId="453"/>
    <cellStyle name="差_M01-2(州市补助收入)_2015年项目预算讨论稿11.13" xfId="454"/>
    <cellStyle name="差_M01-2(州市补助收入)_2016年项目预算讨论稿2016.1.7" xfId="455"/>
    <cellStyle name="差_M03" xfId="456"/>
    <cellStyle name="差_M03_2014年项目预算讨论稿-1.15" xfId="457"/>
    <cellStyle name="差_M03_2015年项目预算讨论稿11.13" xfId="458"/>
    <cellStyle name="差_M03_2016年项目预算讨论稿2016.1.7" xfId="459"/>
    <cellStyle name="差_补充表" xfId="460"/>
    <cellStyle name="差_补充表_2014年项目预算讨论稿-1.15" xfId="461"/>
    <cellStyle name="差_补充表_2015年项目预算讨论稿11.13" xfId="462"/>
    <cellStyle name="差_补充表_2016年项目预算讨论稿2016.1.7" xfId="463"/>
    <cellStyle name="差_不用软件计算9.1不考虑经费管理评价xl" xfId="464"/>
    <cellStyle name="差_不用软件计算9.1不考虑经费管理评价xl_2014年项目预算讨论稿-1.15" xfId="465"/>
    <cellStyle name="差_不用软件计算9.1不考虑经费管理评价xl_2015年项目预算讨论稿11.13" xfId="466"/>
    <cellStyle name="差_不用软件计算9.1不考虑经费管理评价xl_2016年项目预算讨论稿2016.1.7" xfId="467"/>
    <cellStyle name="差_财政供养人员" xfId="468"/>
    <cellStyle name="差_财政供养人员_2014年项目预算讨论稿-1.15" xfId="469"/>
    <cellStyle name="差_财政供养人员_2015年项目预算讨论稿11.13" xfId="470"/>
    <cellStyle name="差_财政供养人员_2016年项目预算讨论稿2016.1.7" xfId="471"/>
    <cellStyle name="差_财政支出对上级的依赖程度" xfId="472"/>
    <cellStyle name="差_财政支出对上级的依赖程度_2014年项目预算讨论稿-1.15" xfId="473"/>
    <cellStyle name="差_财政支出对上级的依赖程度_2015年项目预算讨论稿11.13" xfId="474"/>
    <cellStyle name="差_财政支出对上级的依赖程度_2016年项目预算讨论稿2016.1.7" xfId="475"/>
    <cellStyle name="差_城建部门" xfId="476"/>
    <cellStyle name="差_城建部门_2014年项目预算讨论稿-1.15" xfId="477"/>
    <cellStyle name="差_城建部门_2015年项目预算讨论稿11.13" xfId="478"/>
    <cellStyle name="差_城建部门_2016年项目预算讨论稿2016.1.7" xfId="479"/>
    <cellStyle name="差_地方配套按人均增幅控制8.30xl" xfId="480"/>
    <cellStyle name="差_地方配套按人均增幅控制8.30xl_2014年项目预算讨论稿-1.15" xfId="481"/>
    <cellStyle name="差_地方配套按人均增幅控制8.30xl_2015年项目预算讨论稿11.13" xfId="482"/>
    <cellStyle name="差_地方配套按人均增幅控制8.30xl_2016年项目预算讨论稿2016.1.7" xfId="483"/>
    <cellStyle name="差_地方配套按人均增幅控制8.30一般预算平均增幅、人均可用财力平均增幅两次控制、社会治安系数调整、案件数调整xl" xfId="484"/>
    <cellStyle name="差_地方配套按人均增幅控制8.30一般预算平均增幅、人均可用财力平均增幅两次控制、社会治安系数调整、案件数调整xl_2014年项目预算讨论稿-1.15" xfId="485"/>
    <cellStyle name="差_地方配套按人均增幅控制8.30一般预算平均增幅、人均可用财力平均增幅两次控制、社会治安系数调整、案件数调整xl_2015年项目预算讨论稿11.13" xfId="486"/>
    <cellStyle name="差_地方配套按人均增幅控制8.30一般预算平均增幅、人均可用财力平均增幅两次控制、社会治安系数调整、案件数调整xl_2016年项目预算讨论稿2016.1.7" xfId="487"/>
    <cellStyle name="差_地方配套按人均增幅控制8.31（调整结案率后）xl" xfId="488"/>
    <cellStyle name="差_地方配套按人均增幅控制8.31（调整结案率后）xl_2014年项目预算讨论稿-1.15" xfId="489"/>
    <cellStyle name="差_地方配套按人均增幅控制8.31（调整结案率后）xl_2015年项目预算讨论稿11.13" xfId="490"/>
    <cellStyle name="差_地方配套按人均增幅控制8.31（调整结案率后）xl_2016年项目预算讨论稿2016.1.7" xfId="491"/>
    <cellStyle name="差_第五部分(才淼、饶永宏）" xfId="492"/>
    <cellStyle name="差_第五部分(才淼、饶永宏）_2014年项目预算讨论稿-1.15" xfId="493"/>
    <cellStyle name="差_第五部分(才淼、饶永宏）_2015年项目预算讨论稿11.13" xfId="494"/>
    <cellStyle name="差_第五部分(才淼、饶永宏）_2016年项目预算讨论稿2016.1.7" xfId="495"/>
    <cellStyle name="差_第一部分：综合全" xfId="496"/>
    <cellStyle name="差_第一部分：综合全_2014年项目预算讨论稿-1.15" xfId="497"/>
    <cellStyle name="差_第一部分：综合全_2015年项目预算讨论稿11.13" xfId="498"/>
    <cellStyle name="差_第一部分：综合全_2016年项目预算讨论稿2016.1.7" xfId="499"/>
    <cellStyle name="差_高中教师人数（教育厅1.6日提供）" xfId="500"/>
    <cellStyle name="差_高中教师人数（教育厅1.6日提供）_2014年项目预算讨论稿-1.15" xfId="501"/>
    <cellStyle name="差_高中教师人数（教育厅1.6日提供）_2015年项目预算讨论稿11.13" xfId="502"/>
    <cellStyle name="差_高中教师人数（教育厅1.6日提供）_2016年项目预算讨论稿2016.1.7" xfId="503"/>
    <cellStyle name="差_汇总" xfId="504"/>
    <cellStyle name="差_汇总_2014年项目预算讨论稿-1.15" xfId="505"/>
    <cellStyle name="差_汇总_2015年项目预算讨论稿11.13" xfId="506"/>
    <cellStyle name="差_汇总_2016年项目预算讨论稿2016.1.7" xfId="507"/>
    <cellStyle name="差_汇总-县级财政报表附表" xfId="508"/>
    <cellStyle name="差_汇总-县级财政报表附表_2014年项目预算讨论稿-1.15" xfId="509"/>
    <cellStyle name="差_汇总-县级财政报表附表_2015年项目预算讨论稿11.13" xfId="510"/>
    <cellStyle name="差_汇总-县级财政报表附表_2016年项目预算讨论稿2016.1.7" xfId="511"/>
    <cellStyle name="差_基础数据分析" xfId="512"/>
    <cellStyle name="差_基础数据分析_2014年项目预算讨论稿-1.15" xfId="513"/>
    <cellStyle name="差_基础数据分析_2015年项目预算讨论稿11.13" xfId="514"/>
    <cellStyle name="差_基础数据分析_2016年项目预算讨论稿2016.1.7" xfId="515"/>
    <cellStyle name="差_检验表" xfId="516"/>
    <cellStyle name="差_检验表（调整后）" xfId="517"/>
    <cellStyle name="差_检验表（调整后）_2014年项目预算讨论稿-1.15" xfId="518"/>
    <cellStyle name="差_检验表（调整后）_2015年项目预算讨论稿11.13" xfId="519"/>
    <cellStyle name="差_检验表（调整后）_2016年项目预算讨论稿2016.1.7" xfId="520"/>
    <cellStyle name="差_检验表_2014年项目预算讨论稿-1.15" xfId="521"/>
    <cellStyle name="差_检验表_2015年项目预算讨论稿11.13" xfId="522"/>
    <cellStyle name="差_检验表_2016年项目预算讨论稿2016.1.7" xfId="523"/>
    <cellStyle name="差_江西超收收入安排（1-10月份）" xfId="524"/>
    <cellStyle name="差_江西超收收入安排（1-10月份）_2014年项目预算讨论稿-1.15" xfId="525"/>
    <cellStyle name="差_江西超收收入安排（1-10月份）_2015年项目预算讨论稿11.13" xfId="526"/>
    <cellStyle name="差_江西超收收入安排（1-10月份）_2016年项目预算讨论稿2016.1.7" xfId="527"/>
    <cellStyle name="差_江西超收收入安排（1-10月份）新" xfId="528"/>
    <cellStyle name="差_江西超收收入安排（1-10月份）新_2014年项目预算讨论稿-1.15" xfId="529"/>
    <cellStyle name="差_江西超收收入安排（1-10月份）新_2015年项目预算讨论稿11.13" xfId="530"/>
    <cellStyle name="差_江西超收收入安排（1-10月份）新_2016年项目预算讨论稿2016.1.7" xfId="531"/>
    <cellStyle name="差_奖励补助测算5.22测试" xfId="532"/>
    <cellStyle name="差_奖励补助测算5.22测试_2014年项目预算讨论稿-1.15" xfId="533"/>
    <cellStyle name="差_奖励补助测算5.22测试_2015年项目预算讨论稿11.13" xfId="534"/>
    <cellStyle name="差_奖励补助测算5.22测试_2016年项目预算讨论稿2016.1.7" xfId="535"/>
    <cellStyle name="差_奖励补助测算5.23新" xfId="536"/>
    <cellStyle name="差_奖励补助测算5.23新_2014年项目预算讨论稿-1.15" xfId="537"/>
    <cellStyle name="差_奖励补助测算5.23新_2015年项目预算讨论稿11.13" xfId="538"/>
    <cellStyle name="差_奖励补助测算5.23新_2016年项目预算讨论稿2016.1.7" xfId="539"/>
    <cellStyle name="差_奖励补助测算5.24冯铸" xfId="540"/>
    <cellStyle name="差_奖励补助测算5.24冯铸_2014年项目预算讨论稿-1.15" xfId="541"/>
    <cellStyle name="差_奖励补助测算5.24冯铸_2015年项目预算讨论稿11.13" xfId="542"/>
    <cellStyle name="差_奖励补助测算5.24冯铸_2016年项目预算讨论稿2016.1.7" xfId="543"/>
    <cellStyle name="差_奖励补助测算7.23" xfId="544"/>
    <cellStyle name="差_奖励补助测算7.23_2014年项目预算讨论稿-1.15" xfId="545"/>
    <cellStyle name="差_奖励补助测算7.23_2015年项目预算讨论稿11.13" xfId="546"/>
    <cellStyle name="差_奖励补助测算7.23_2016年项目预算讨论稿2016.1.7" xfId="547"/>
    <cellStyle name="差_奖励补助测算7.25" xfId="548"/>
    <cellStyle name="差_奖励补助测算7.25 (version 1) (version 1)" xfId="549"/>
    <cellStyle name="差_奖励补助测算7.25 (version 1) (version 1)_2014年项目预算讨论稿-1.15" xfId="550"/>
    <cellStyle name="差_奖励补助测算7.25 (version 1) (version 1)_2015年项目预算讨论稿11.13" xfId="551"/>
    <cellStyle name="差_奖励补助测算7.25 (version 1) (version 1)_2016年项目预算讨论稿2016.1.7" xfId="552"/>
    <cellStyle name="差_奖励补助测算7.25_2014年项目预算讨论稿-1.15" xfId="553"/>
    <cellStyle name="差_奖励补助测算7.25_2015年项目预算讨论稿11.13" xfId="554"/>
    <cellStyle name="差_奖励补助测算7.25_2016年项目预算讨论稿2016.1.7" xfId="555"/>
    <cellStyle name="差_教师绩效工资测算表（离退休按各地上报数测算）2009年1月1日" xfId="556"/>
    <cellStyle name="差_教师绩效工资测算表（离退休按各地上报数测算）2009年1月1日_2014年项目预算讨论稿-1.15" xfId="557"/>
    <cellStyle name="差_教师绩效工资测算表（离退休按各地上报数测算）2009年1月1日_2015年项目预算讨论稿11.13" xfId="558"/>
    <cellStyle name="差_教师绩效工资测算表（离退休按各地上报数测算）2009年1月1日_2016年项目预算讨论稿2016.1.7" xfId="559"/>
    <cellStyle name="差_教育厅提供义务教育及高中教师人数（2009年1月6日）" xfId="560"/>
    <cellStyle name="差_教育厅提供义务教育及高中教师人数（2009年1月6日）_2014年项目预算讨论稿-1.15" xfId="561"/>
    <cellStyle name="差_教育厅提供义务教育及高中教师人数（2009年1月6日）_2015年项目预算讨论稿11.13" xfId="562"/>
    <cellStyle name="差_教育厅提供义务教育及高中教师人数（2009年1月6日）_2016年项目预算讨论稿2016.1.7" xfId="563"/>
    <cellStyle name="差_历年教师人数" xfId="564"/>
    <cellStyle name="差_历年教师人数_2014年项目预算讨论稿-1.15" xfId="565"/>
    <cellStyle name="差_历年教师人数_2015年项目预算讨论稿11.13" xfId="566"/>
    <cellStyle name="差_历年教师人数_2016年项目预算讨论稿2016.1.7" xfId="567"/>
    <cellStyle name="差_丽江汇总" xfId="568"/>
    <cellStyle name="差_丽江汇总_2014年项目预算讨论稿-1.15" xfId="569"/>
    <cellStyle name="差_丽江汇总_2015年项目预算讨论稿11.13" xfId="570"/>
    <cellStyle name="差_丽江汇总_2016年项目预算讨论稿2016.1.7" xfId="571"/>
    <cellStyle name="差_辽宁省2007年1-10月份一般预算收入超收及安排情况统计表" xfId="572"/>
    <cellStyle name="差_辽宁省2007年1-10月份一般预算收入超收及安排情况统计表_2014年项目预算讨论稿-1.15" xfId="573"/>
    <cellStyle name="差_辽宁省2007年1-10月份一般预算收入超收及安排情况统计表_2015年项目预算讨论稿11.13" xfId="574"/>
    <cellStyle name="差_辽宁省2007年1-10月份一般预算收入超收及安排情况统计表_2016年项目预算讨论稿2016.1.7" xfId="575"/>
    <cellStyle name="差_平邑" xfId="576"/>
    <cellStyle name="差_平邑_2014年项目预算讨论稿-1.15" xfId="577"/>
    <cellStyle name="差_平邑_2015年项目预算讨论稿11.13" xfId="578"/>
    <cellStyle name="差_平邑_2016年项目预算讨论稿2016.1.7" xfId="579"/>
    <cellStyle name="差_三季度－表二" xfId="580"/>
    <cellStyle name="差_三季度－表二_2014年项目预算讨论稿-1.15" xfId="581"/>
    <cellStyle name="差_三季度－表二_2015年项目预算讨论稿11.13" xfId="582"/>
    <cellStyle name="差_三季度－表二_2016年项目预算讨论稿2016.1.7" xfId="583"/>
    <cellStyle name="差_同德" xfId="584"/>
    <cellStyle name="差_同德_2014年项目预算讨论稿-1.15" xfId="585"/>
    <cellStyle name="差_同德_2015年项目预算讨论稿11.13" xfId="586"/>
    <cellStyle name="差_同德_2016年项目预算讨论稿2016.1.7" xfId="587"/>
    <cellStyle name="差_卫生部门" xfId="588"/>
    <cellStyle name="差_卫生部门_2014年项目预算讨论稿-1.15" xfId="589"/>
    <cellStyle name="差_卫生部门_2015年项目预算讨论稿11.13" xfId="590"/>
    <cellStyle name="差_卫生部门_2016年项目预算讨论稿2016.1.7" xfId="591"/>
    <cellStyle name="差_文体广播部门" xfId="592"/>
    <cellStyle name="差_文体广播部门_2014年项目预算讨论稿-1.15" xfId="593"/>
    <cellStyle name="差_文体广播部门_2015年项目预算讨论稿11.13" xfId="594"/>
    <cellStyle name="差_文体广播部门_2016年项目预算讨论稿2016.1.7" xfId="595"/>
    <cellStyle name="差_下半年禁毒办案经费分配2544.3万元" xfId="596"/>
    <cellStyle name="差_下半年禁毒办案经费分配2544.3万元_2014年项目预算讨论稿-1.15" xfId="597"/>
    <cellStyle name="差_下半年禁毒办案经费分配2544.3万元_2015年项目预算讨论稿11.13" xfId="598"/>
    <cellStyle name="差_下半年禁毒办案经费分配2544.3万元_2016年项目预算讨论稿2016.1.7" xfId="599"/>
    <cellStyle name="差_下半年禁吸戒毒经费1000万元" xfId="600"/>
    <cellStyle name="差_下半年禁吸戒毒经费1000万元_2014年项目预算讨论稿-1.15" xfId="601"/>
    <cellStyle name="差_下半年禁吸戒毒经费1000万元_2015年项目预算讨论稿11.13" xfId="602"/>
    <cellStyle name="差_下半年禁吸戒毒经费1000万元_2016年项目预算讨论稿2016.1.7" xfId="603"/>
    <cellStyle name="差_县级公安机关公用经费标准奖励测算方案（定稿）" xfId="604"/>
    <cellStyle name="差_县级公安机关公用经费标准奖励测算方案（定稿）_2014年项目预算讨论稿-1.15" xfId="605"/>
    <cellStyle name="差_县级公安机关公用经费标准奖励测算方案（定稿）_2015年项目预算讨论稿11.13" xfId="606"/>
    <cellStyle name="差_县级公安机关公用经费标准奖励测算方案（定稿）_2016年项目预算讨论稿2016.1.7" xfId="607"/>
    <cellStyle name="差_县级基础数据" xfId="608"/>
    <cellStyle name="差_县级基础数据_2014年项目预算讨论稿-1.15" xfId="609"/>
    <cellStyle name="差_县级基础数据_2015年项目预算讨论稿11.13" xfId="610"/>
    <cellStyle name="差_县级基础数据_2016年项目预算讨论稿2016.1.7" xfId="611"/>
    <cellStyle name="差_业务工作量指标" xfId="612"/>
    <cellStyle name="差_业务工作量指标_2014年项目预算讨论稿-1.15" xfId="613"/>
    <cellStyle name="差_业务工作量指标_2015年项目预算讨论稿11.13" xfId="614"/>
    <cellStyle name="差_业务工作量指标_2016年项目预算讨论稿2016.1.7" xfId="615"/>
    <cellStyle name="差_义务教育阶段教职工人数（教育厅提供最终）" xfId="616"/>
    <cellStyle name="差_义务教育阶段教职工人数（教育厅提供最终）_2014年项目预算讨论稿-1.15" xfId="617"/>
    <cellStyle name="差_义务教育阶段教职工人数（教育厅提供最终）_2015年项目预算讨论稿11.13" xfId="618"/>
    <cellStyle name="差_义务教育阶段教职工人数（教育厅提供最终）_2016年项目预算讨论稿2016.1.7" xfId="619"/>
    <cellStyle name="差_云南农村义务教育统计表" xfId="620"/>
    <cellStyle name="差_云南农村义务教育统计表_2014年项目预算讨论稿-1.15" xfId="621"/>
    <cellStyle name="差_云南农村义务教育统计表_2015年项目预算讨论稿11.13" xfId="622"/>
    <cellStyle name="差_云南农村义务教育统计表_2016年项目预算讨论稿2016.1.7" xfId="623"/>
    <cellStyle name="差_云南省2008年中小学教师人数统计表" xfId="624"/>
    <cellStyle name="差_云南省2008年中小学教师人数统计表_2014年项目预算讨论稿-1.15" xfId="625"/>
    <cellStyle name="差_云南省2008年中小学教师人数统计表_2015年项目预算讨论稿11.13" xfId="626"/>
    <cellStyle name="差_云南省2008年中小学教师人数统计表_2016年项目预算讨论稿2016.1.7" xfId="627"/>
    <cellStyle name="差_云南省2008年中小学教职工情况（教育厅提供20090101加工整理）" xfId="628"/>
    <cellStyle name="差_云南省2008年中小学教职工情况（教育厅提供20090101加工整理）_2014年项目预算讨论稿-1.15" xfId="629"/>
    <cellStyle name="差_云南省2008年中小学教职工情况（教育厅提供20090101加工整理）_2015年项目预算讨论稿11.13" xfId="630"/>
    <cellStyle name="差_云南省2008年中小学教职工情况（教育厅提供20090101加工整理）_2016年项目预算讨论稿2016.1.7" xfId="631"/>
    <cellStyle name="差_云南省2008年转移支付测算——州市本级考核部分及政策性测算" xfId="632"/>
    <cellStyle name="差_云南省2008年转移支付测算——州市本级考核部分及政策性测算_2014年项目预算讨论稿-1.15" xfId="633"/>
    <cellStyle name="差_云南省2008年转移支付测算——州市本级考核部分及政策性测算_2015年项目预算讨论稿11.13" xfId="634"/>
    <cellStyle name="差_云南省2008年转移支付测算——州市本级考核部分及政策性测算_2016年项目预算讨论稿2016.1.7" xfId="635"/>
    <cellStyle name="差_指标四" xfId="636"/>
    <cellStyle name="差_指标四_2014年项目预算讨论稿-1.15" xfId="637"/>
    <cellStyle name="差_指标四_2015年项目预算讨论稿11.13" xfId="638"/>
    <cellStyle name="差_指标四_2016年项目预算讨论稿2016.1.7" xfId="639"/>
    <cellStyle name="差_指标五" xfId="640"/>
    <cellStyle name="差_指标五_2014年项目预算讨论稿-1.15" xfId="641"/>
    <cellStyle name="差_指标五_2015年项目预算讨论稿11.13" xfId="642"/>
    <cellStyle name="差_指标五_2016年项目预算讨论稿2016.1.7" xfId="643"/>
    <cellStyle name="差_自治区本级政府性基金情况表" xfId="644"/>
    <cellStyle name="差_自治区本级政府性基金情况表_2014年项目预算讨论稿-1.15" xfId="645"/>
    <cellStyle name="差_自治区本级政府性基金情况表_2015年项目预算讨论稿11.13" xfId="646"/>
    <cellStyle name="差_自治区本级政府性基金情况表_2016年项目预算讨论稿2016.1.7" xfId="647"/>
    <cellStyle name="常规 10" xfId="648"/>
    <cellStyle name="常规 2" xfId="649"/>
    <cellStyle name="常规 2 2" xfId="650"/>
    <cellStyle name="常规 2 2 2" xfId="651"/>
    <cellStyle name="常规 2 2_2014年项目预算讨论稿-1.15" xfId="652"/>
    <cellStyle name="常规 2 3" xfId="653"/>
    <cellStyle name="常规 2 4" xfId="654"/>
    <cellStyle name="常规 2 5" xfId="655"/>
    <cellStyle name="常规 2 6" xfId="656"/>
    <cellStyle name="常规 2 7" xfId="657"/>
    <cellStyle name="常规 2 8" xfId="658"/>
    <cellStyle name="常规 2_2014年项目预算讨论稿-1.15" xfId="659"/>
    <cellStyle name="常规 3" xfId="660"/>
    <cellStyle name="常规 3 2" xfId="661"/>
    <cellStyle name="常规 4" xfId="662"/>
    <cellStyle name="常规 5" xfId="663"/>
    <cellStyle name="常规 6" xfId="664"/>
    <cellStyle name="常规 7" xfId="665"/>
    <cellStyle name="常规_2015上报表（报财厅）3.17" xfId="666"/>
    <cellStyle name="常规_2016年预算经济科目表20160109 (1)" xfId="667"/>
    <cellStyle name="常规_Sheet1" xfId="668"/>
    <cellStyle name="常规_Sheet1_1" xfId="669"/>
    <cellStyle name="常规_柳江县2016年预算表格（含公式发市县）修改后" xfId="670"/>
    <cellStyle name="超级链接" xfId="671"/>
    <cellStyle name="Hyperlink" xfId="672"/>
    <cellStyle name="分级显示列_1_Book1" xfId="673"/>
    <cellStyle name="分级显示行_1_13区汇总" xfId="674"/>
    <cellStyle name="归盒啦_95" xfId="675"/>
    <cellStyle name="好" xfId="676"/>
    <cellStyle name="好 2" xfId="677"/>
    <cellStyle name="好_~4190974" xfId="678"/>
    <cellStyle name="好_~4190974_2014年项目预算讨论稿-1.15" xfId="679"/>
    <cellStyle name="好_~4190974_2015年项目预算讨论稿11.13" xfId="680"/>
    <cellStyle name="好_~4190974_2016年项目预算讨论稿2016.1.7" xfId="681"/>
    <cellStyle name="好_~5676413" xfId="682"/>
    <cellStyle name="好_~5676413_2014年项目预算讨论稿-1.15" xfId="683"/>
    <cellStyle name="好_~5676413_2015年项目预算讨论稿11.13" xfId="684"/>
    <cellStyle name="好_~5676413_2016年项目预算讨论稿2016.1.7" xfId="685"/>
    <cellStyle name="好_00省级(打印)" xfId="686"/>
    <cellStyle name="好_00省级(打印)_2014年项目预算讨论稿-1.15" xfId="687"/>
    <cellStyle name="好_00省级(打印)_2015年项目预算讨论稿11.13" xfId="688"/>
    <cellStyle name="好_00省级(打印)_2016年项目预算讨论稿2016.1.7" xfId="689"/>
    <cellStyle name="好_00省级(定稿)" xfId="690"/>
    <cellStyle name="好_00省级(定稿)_2014年项目预算讨论稿-1.15" xfId="691"/>
    <cellStyle name="好_00省级(定稿)_2015年项目预算讨论稿11.13" xfId="692"/>
    <cellStyle name="好_00省级(定稿)_2016年项目预算讨论稿2016.1.7" xfId="693"/>
    <cellStyle name="好_03昭通" xfId="694"/>
    <cellStyle name="好_03昭通_2014年项目预算讨论稿-1.15" xfId="695"/>
    <cellStyle name="好_03昭通_2015年项目预算讨论稿11.13" xfId="696"/>
    <cellStyle name="好_03昭通_2016年项目预算讨论稿2016.1.7" xfId="697"/>
    <cellStyle name="好_0502通海县" xfId="698"/>
    <cellStyle name="好_0502通海县_2014年项目预算讨论稿-1.15" xfId="699"/>
    <cellStyle name="好_0502通海县_2015年项目预算讨论稿11.13" xfId="700"/>
    <cellStyle name="好_0502通海县_2016年项目预算讨论稿2016.1.7" xfId="701"/>
    <cellStyle name="好_05潍坊" xfId="702"/>
    <cellStyle name="好_05潍坊_2014年项目预算讨论稿-1.15" xfId="703"/>
    <cellStyle name="好_05潍坊_2015年项目预算讨论稿11.13" xfId="704"/>
    <cellStyle name="好_05潍坊_2016年项目预算讨论稿2016.1.7" xfId="705"/>
    <cellStyle name="好_05玉溪" xfId="706"/>
    <cellStyle name="好_05玉溪_2014年项目预算讨论稿-1.15" xfId="707"/>
    <cellStyle name="好_05玉溪_2015年项目预算讨论稿11.13" xfId="708"/>
    <cellStyle name="好_05玉溪_2016年项目预算讨论稿2016.1.7" xfId="709"/>
    <cellStyle name="好_0605石屏县" xfId="710"/>
    <cellStyle name="好_0605石屏县_2014年项目预算讨论稿-1.15" xfId="711"/>
    <cellStyle name="好_0605石屏县_2015年项目预算讨论稿11.13" xfId="712"/>
    <cellStyle name="好_0605石屏县_2016年项目预算讨论稿2016.1.7" xfId="713"/>
    <cellStyle name="好_07临沂" xfId="714"/>
    <cellStyle name="好_07临沂_2014年项目预算讨论稿-1.15" xfId="715"/>
    <cellStyle name="好_07临沂_2015年项目预算讨论稿11.13" xfId="716"/>
    <cellStyle name="好_07临沂_2016年项目预算讨论稿2016.1.7" xfId="717"/>
    <cellStyle name="好_1003牟定县" xfId="718"/>
    <cellStyle name="好_10月月报大表" xfId="719"/>
    <cellStyle name="好_10月月报大表_2014年项目预算讨论稿-1.15" xfId="720"/>
    <cellStyle name="好_10月月报大表_2015年项目预算讨论稿11.13" xfId="721"/>
    <cellStyle name="好_10月月报大表_2016年项目预算讨论稿2016.1.7" xfId="722"/>
    <cellStyle name="好_1110洱源县" xfId="723"/>
    <cellStyle name="好_1110洱源县_2014年项目预算讨论稿-1.15" xfId="724"/>
    <cellStyle name="好_1110洱源县_2015年项目预算讨论稿11.13" xfId="725"/>
    <cellStyle name="好_1110洱源县_2016年项目预算讨论稿2016.1.7" xfId="726"/>
    <cellStyle name="好_11大理" xfId="727"/>
    <cellStyle name="好_11大理_2014年项目预算讨论稿-1.15" xfId="728"/>
    <cellStyle name="好_11大理_2015年项目预算讨论稿11.13" xfId="729"/>
    <cellStyle name="好_11大理_2016年项目预算讨论稿2016.1.7" xfId="730"/>
    <cellStyle name="好_12滨州" xfId="731"/>
    <cellStyle name="好_12滨州_2014年项目预算讨论稿-1.15" xfId="732"/>
    <cellStyle name="好_12滨州_2015年项目预算讨论稿11.13" xfId="733"/>
    <cellStyle name="好_12滨州_2016年项目预算讨论稿2016.1.7" xfId="734"/>
    <cellStyle name="好_2、土地面积、人口、粮食产量基本情况" xfId="735"/>
    <cellStyle name="好_2、土地面积、人口、粮食产量基本情况_2014年项目预算讨论稿-1.15" xfId="736"/>
    <cellStyle name="好_2、土地面积、人口、粮食产量基本情况_2015年项目预算讨论稿11.13" xfId="737"/>
    <cellStyle name="好_2、土地面积、人口、粮食产量基本情况_2016年项目预算讨论稿2016.1.7" xfId="738"/>
    <cellStyle name="好_2006年分析表" xfId="739"/>
    <cellStyle name="好_2006年分析表_2014年项目预算讨论稿-1.15" xfId="740"/>
    <cellStyle name="好_2006年分析表_2015年项目预算讨论稿11.13" xfId="741"/>
    <cellStyle name="好_2006年分析表_2016年项目预算讨论稿2016.1.7" xfId="742"/>
    <cellStyle name="好_2006年基础数据" xfId="743"/>
    <cellStyle name="好_2006年基础数据_2014年项目预算讨论稿-1.15" xfId="744"/>
    <cellStyle name="好_2006年基础数据_2015年项目预算讨论稿11.13" xfId="745"/>
    <cellStyle name="好_2006年基础数据_2016年项目预算讨论稿2016.1.7" xfId="746"/>
    <cellStyle name="好_2006年全省财力计算表（中央、决算）" xfId="747"/>
    <cellStyle name="好_2006年全省财力计算表（中央、决算）_2014年项目预算讨论稿-1.15" xfId="748"/>
    <cellStyle name="好_2006年全省财力计算表（中央、决算）_2015年项目预算讨论稿11.13" xfId="749"/>
    <cellStyle name="好_2006年全省财力计算表（中央、决算）_2016年项目预算讨论稿2016.1.7" xfId="750"/>
    <cellStyle name="好_2006年水利统计指标统计表" xfId="751"/>
    <cellStyle name="好_2006年水利统计指标统计表_2014年项目预算讨论稿-1.15" xfId="752"/>
    <cellStyle name="好_2006年水利统计指标统计表_2015年项目预算讨论稿11.13" xfId="753"/>
    <cellStyle name="好_2006年水利统计指标统计表_2016年项目预算讨论稿2016.1.7" xfId="754"/>
    <cellStyle name="好_2006年在职人员情况" xfId="755"/>
    <cellStyle name="好_2006年在职人员情况_2014年项目预算讨论稿-1.15" xfId="756"/>
    <cellStyle name="好_2006年在职人员情况_2015年项目预算讨论稿11.13" xfId="757"/>
    <cellStyle name="好_2006年在职人员情况_2016年项目预算讨论稿2016.1.7" xfId="758"/>
    <cellStyle name="好_2007年超收额预计（3000亿）" xfId="759"/>
    <cellStyle name="好_2007年超收额预计（3000亿）_2014年项目预算讨论稿-1.15" xfId="760"/>
    <cellStyle name="好_2007年超收额预计（3000亿）_2015年项目预算讨论稿11.13" xfId="761"/>
    <cellStyle name="好_2007年超收额预计（3000亿）_2016年项目预算讨论稿2016.1.7" xfId="762"/>
    <cellStyle name="好_2007年检察院案件数" xfId="763"/>
    <cellStyle name="好_2007年检察院案件数_2014年项目预算讨论稿-1.15" xfId="764"/>
    <cellStyle name="好_2007年检察院案件数_2015年项目预算讨论稿11.13" xfId="765"/>
    <cellStyle name="好_2007年检察院案件数_2016年项目预算讨论稿2016.1.7" xfId="766"/>
    <cellStyle name="好_2007年可用财力" xfId="767"/>
    <cellStyle name="好_2007年可用财力_2014年项目预算讨论稿-1.15" xfId="768"/>
    <cellStyle name="好_2007年可用财力_2015年项目预算讨论稿11.13" xfId="769"/>
    <cellStyle name="好_2007年可用财力_2016年项目预算讨论稿2016.1.7" xfId="770"/>
    <cellStyle name="好_2007年人员分部门统计表" xfId="771"/>
    <cellStyle name="好_2007年人员分部门统计表_2014年项目预算讨论稿-1.15" xfId="772"/>
    <cellStyle name="好_2007年人员分部门统计表_2015年项目预算讨论稿11.13" xfId="773"/>
    <cellStyle name="好_2007年人员分部门统计表_2016年项目预算讨论稿2016.1.7" xfId="774"/>
    <cellStyle name="好_2007年政法部门业务指标" xfId="775"/>
    <cellStyle name="好_2007年政法部门业务指标_2014年项目预算讨论稿-1.15" xfId="776"/>
    <cellStyle name="好_2007年政法部门业务指标_2015年项目预算讨论稿11.13" xfId="777"/>
    <cellStyle name="好_2007年政法部门业务指标_2016年项目预算讨论稿2016.1.7" xfId="778"/>
    <cellStyle name="好_2008年县级公安保障标准落实奖励经费分配测算" xfId="779"/>
    <cellStyle name="好_2008年县级公安保障标准落实奖励经费分配测算_2014年项目预算讨论稿-1.15" xfId="780"/>
    <cellStyle name="好_2008年县级公安保障标准落实奖励经费分配测算_2015年项目预算讨论稿11.13" xfId="781"/>
    <cellStyle name="好_2008年县级公安保障标准落实奖励经费分配测算_2016年项目预算讨论稿2016.1.7" xfId="782"/>
    <cellStyle name="好_2008云南省分县市中小学教职工统计表（教育厅提供）" xfId="783"/>
    <cellStyle name="好_2008云南省分县市中小学教职工统计表（教育厅提供）_2014年项目预算讨论稿-1.15" xfId="784"/>
    <cellStyle name="好_2008云南省分县市中小学教职工统计表（教育厅提供）_2015年项目预算讨论稿11.13" xfId="785"/>
    <cellStyle name="好_2008云南省分县市中小学教职工统计表（教育厅提供）_2016年项目预算讨论稿2016.1.7" xfId="786"/>
    <cellStyle name="好_2009年一般性转移支付标准工资" xfId="787"/>
    <cellStyle name="好_2009年一般性转移支付标准工资_~4190974" xfId="788"/>
    <cellStyle name="好_2009年一般性转移支付标准工资_~4190974_2014年项目预算讨论稿-1.15" xfId="789"/>
    <cellStyle name="好_2009年一般性转移支付标准工资_~4190974_2015年项目预算讨论稿11.13" xfId="790"/>
    <cellStyle name="好_2009年一般性转移支付标准工资_~4190974_2016年项目预算讨论稿2016.1.7" xfId="791"/>
    <cellStyle name="好_2009年一般性转移支付标准工资_~5676413" xfId="792"/>
    <cellStyle name="好_2009年一般性转移支付标准工资_~5676413_2014年项目预算讨论稿-1.15" xfId="793"/>
    <cellStyle name="好_2009年一般性转移支付标准工资_~5676413_2015年项目预算讨论稿11.13" xfId="794"/>
    <cellStyle name="好_2009年一般性转移支付标准工资_~5676413_2016年项目预算讨论稿2016.1.7" xfId="795"/>
    <cellStyle name="好_2009年一般性转移支付标准工资_2014年项目预算讨论稿-1.15" xfId="796"/>
    <cellStyle name="好_2009年一般性转移支付标准工资_2015年项目预算讨论稿11.13" xfId="797"/>
    <cellStyle name="好_2009年一般性转移支付标准工资_2016年项目预算讨论稿2016.1.7" xfId="798"/>
    <cellStyle name="好_2009年一般性转移支付标准工资_不用软件计算9.1不考虑经费管理评价xl" xfId="799"/>
    <cellStyle name="好_2009年一般性转移支付标准工资_不用软件计算9.1不考虑经费管理评价xl_2014年项目预算讨论稿-1.15" xfId="800"/>
    <cellStyle name="好_2009年一般性转移支付标准工资_不用软件计算9.1不考虑经费管理评价xl_2015年项目预算讨论稿11.13" xfId="801"/>
    <cellStyle name="好_2009年一般性转移支付标准工资_不用软件计算9.1不考虑经费管理评价xl_2016年项目预算讨论稿2016.1.7" xfId="802"/>
    <cellStyle name="好_2009年一般性转移支付标准工资_地方配套按人均增幅控制8.30xl" xfId="803"/>
    <cellStyle name="好_2009年一般性转移支付标准工资_地方配套按人均增幅控制8.30xl_2014年项目预算讨论稿-1.15" xfId="804"/>
    <cellStyle name="好_2009年一般性转移支付标准工资_地方配套按人均增幅控制8.30xl_2015年项目预算讨论稿11.13" xfId="805"/>
    <cellStyle name="好_2009年一般性转移支付标准工资_地方配套按人均增幅控制8.30xl_2016年项目预算讨论稿2016.1.7" xfId="806"/>
    <cellStyle name="好_2009年一般性转移支付标准工资_地方配套按人均增幅控制8.30一般预算平均增幅、人均可用财力平均增幅两次控制、社会治安系数调整、案件数调整xl" xfId="807"/>
    <cellStyle name="好_2009年一般性转移支付标准工资_地方配套按人均增幅控制8.30一般预算平均增幅、人均可用财力平均增幅两次控制、社会治安系数调整、案件数调整xl_2014年项目预算讨论稿-1.15" xfId="808"/>
    <cellStyle name="好_2009年一般性转移支付标准工资_地方配套按人均增幅控制8.30一般预算平均增幅、人均可用财力平均增幅两次控制、社会治安系数调整、案件数调整xl_2015年项目预算讨论稿11.13" xfId="809"/>
    <cellStyle name="好_2009年一般性转移支付标准工资_地方配套按人均增幅控制8.30一般预算平均增幅、人均可用财力平均增幅两次控制、社会治安系数调整、案件数调整xl_2016年项目预算讨论稿2016.1.7" xfId="810"/>
    <cellStyle name="好_2009年一般性转移支付标准工资_地方配套按人均增幅控制8.31（调整结案率后）xl" xfId="811"/>
    <cellStyle name="好_2009年一般性转移支付标准工资_地方配套按人均增幅控制8.31（调整结案率后）xl_2014年项目预算讨论稿-1.15" xfId="812"/>
    <cellStyle name="好_2009年一般性转移支付标准工资_地方配套按人均增幅控制8.31（调整结案率后）xl_2015年项目预算讨论稿11.13" xfId="813"/>
    <cellStyle name="好_2009年一般性转移支付标准工资_地方配套按人均增幅控制8.31（调整结案率后）xl_2016年项目预算讨论稿2016.1.7" xfId="814"/>
    <cellStyle name="好_2009年一般性转移支付标准工资_奖励补助测算5.22测试" xfId="815"/>
    <cellStyle name="好_2009年一般性转移支付标准工资_奖励补助测算5.22测试_2014年项目预算讨论稿-1.15" xfId="816"/>
    <cellStyle name="好_2009年一般性转移支付标准工资_奖励补助测算5.22测试_2015年项目预算讨论稿11.13" xfId="817"/>
    <cellStyle name="好_2009年一般性转移支付标准工资_奖励补助测算5.22测试_2016年项目预算讨论稿2016.1.7" xfId="818"/>
    <cellStyle name="好_2009年一般性转移支付标准工资_奖励补助测算5.23新" xfId="819"/>
    <cellStyle name="好_2009年一般性转移支付标准工资_奖励补助测算5.23新_2014年项目预算讨论稿-1.15" xfId="820"/>
    <cellStyle name="好_2009年一般性转移支付标准工资_奖励补助测算5.23新_2015年项目预算讨论稿11.13" xfId="821"/>
    <cellStyle name="好_2009年一般性转移支付标准工资_奖励补助测算5.23新_2016年项目预算讨论稿2016.1.7" xfId="822"/>
    <cellStyle name="好_2009年一般性转移支付标准工资_奖励补助测算5.24冯铸" xfId="823"/>
    <cellStyle name="好_2009年一般性转移支付标准工资_奖励补助测算5.24冯铸_2014年项目预算讨论稿-1.15" xfId="824"/>
    <cellStyle name="好_2009年一般性转移支付标准工资_奖励补助测算5.24冯铸_2015年项目预算讨论稿11.13" xfId="825"/>
    <cellStyle name="好_2009年一般性转移支付标准工资_奖励补助测算5.24冯铸_2016年项目预算讨论稿2016.1.7" xfId="826"/>
    <cellStyle name="好_2009年一般性转移支付标准工资_奖励补助测算7.23" xfId="827"/>
    <cellStyle name="好_2009年一般性转移支付标准工资_奖励补助测算7.23_2014年项目预算讨论稿-1.15" xfId="828"/>
    <cellStyle name="好_2009年一般性转移支付标准工资_奖励补助测算7.23_2015年项目预算讨论稿11.13" xfId="829"/>
    <cellStyle name="好_2009年一般性转移支付标准工资_奖励补助测算7.23_2016年项目预算讨论稿2016.1.7" xfId="830"/>
    <cellStyle name="好_2009年一般性转移支付标准工资_奖励补助测算7.25" xfId="831"/>
    <cellStyle name="好_2009年一般性转移支付标准工资_奖励补助测算7.25 (version 1) (version 1)" xfId="832"/>
    <cellStyle name="好_2009年一般性转移支付标准工资_奖励补助测算7.25 (version 1) (version 1)_2014年项目预算讨论稿-1.15" xfId="833"/>
    <cellStyle name="好_2009年一般性转移支付标准工资_奖励补助测算7.25 (version 1) (version 1)_2015年项目预算讨论稿11.13" xfId="834"/>
    <cellStyle name="好_2009年一般性转移支付标准工资_奖励补助测算7.25 (version 1) (version 1)_2016年项目预算讨论稿2016.1.7" xfId="835"/>
    <cellStyle name="好_2009年一般性转移支付标准工资_奖励补助测算7.25_2014年项目预算讨论稿-1.15" xfId="836"/>
    <cellStyle name="好_2009年一般性转移支付标准工资_奖励补助测算7.25_2015年项目预算讨论稿11.13" xfId="837"/>
    <cellStyle name="好_2009年一般性转移支付标准工资_奖励补助测算7.25_2016年项目预算讨论稿2016.1.7" xfId="838"/>
    <cellStyle name="好_2014年项目预算讨论稿-1.15" xfId="839"/>
    <cellStyle name="好_2014年项目预算讨论稿-1.18" xfId="840"/>
    <cellStyle name="好_2015年部门预算项目明细10.15" xfId="841"/>
    <cellStyle name="好_2015年项目预算讨论稿11.13" xfId="842"/>
    <cellStyle name="好_2016年鸿源公司预算编制表" xfId="843"/>
    <cellStyle name="好_2016年项目预算讨论稿2016.1.7" xfId="844"/>
    <cellStyle name="好_22湖南" xfId="845"/>
    <cellStyle name="好_22湖南_2014年项目预算讨论稿-1.15" xfId="846"/>
    <cellStyle name="好_22湖南_2015年项目预算讨论稿11.13" xfId="847"/>
    <cellStyle name="好_22湖南_2016年项目预算讨论稿2016.1.7" xfId="848"/>
    <cellStyle name="好_27重庆" xfId="849"/>
    <cellStyle name="好_27重庆_2014年项目预算讨论稿-1.15" xfId="850"/>
    <cellStyle name="好_27重庆_2015年项目预算讨论稿11.13" xfId="851"/>
    <cellStyle name="好_27重庆_2016年项目预算讨论稿2016.1.7" xfId="852"/>
    <cellStyle name="好_28四川" xfId="853"/>
    <cellStyle name="好_28四川_2014年项目预算讨论稿-1.15" xfId="854"/>
    <cellStyle name="好_28四川_2015年项目预算讨论稿11.13" xfId="855"/>
    <cellStyle name="好_28四川_2016年项目预算讨论稿2016.1.7" xfId="856"/>
    <cellStyle name="好_30云南" xfId="857"/>
    <cellStyle name="好_30云南_2014年项目预算讨论稿-1.15" xfId="858"/>
    <cellStyle name="好_30云南_2015年项目预算讨论稿11.13" xfId="859"/>
    <cellStyle name="好_30云南_2016年项目预算讨论稿2016.1.7" xfId="860"/>
    <cellStyle name="好_33甘肃" xfId="861"/>
    <cellStyle name="好_33甘肃_2014年项目预算讨论稿-1.15" xfId="862"/>
    <cellStyle name="好_33甘肃_2015年项目预算讨论稿11.13" xfId="863"/>
    <cellStyle name="好_33甘肃_2016年项目预算讨论稿2016.1.7" xfId="864"/>
    <cellStyle name="好_34青海" xfId="865"/>
    <cellStyle name="好_34青海_2014年项目预算讨论稿-1.15" xfId="866"/>
    <cellStyle name="好_34青海_2015年项目预算讨论稿11.13" xfId="867"/>
    <cellStyle name="好_34青海_2016年项目预算讨论稿2016.1.7" xfId="868"/>
    <cellStyle name="好_530623_2006年县级财政报表附表" xfId="869"/>
    <cellStyle name="好_530623_2006年县级财政报表附表_2014年项目预算讨论稿-1.15" xfId="870"/>
    <cellStyle name="好_530623_2006年县级财政报表附表_2015年项目预算讨论稿11.13" xfId="871"/>
    <cellStyle name="好_530623_2006年县级财政报表附表_2016年项目预算讨论稿2016.1.7" xfId="872"/>
    <cellStyle name="好_530629_2006年县级财政报表附表" xfId="873"/>
    <cellStyle name="好_530629_2006年县级财政报表附表_2014年项目预算讨论稿-1.15" xfId="874"/>
    <cellStyle name="好_530629_2006年县级财政报表附表_2015年项目预算讨论稿11.13" xfId="875"/>
    <cellStyle name="好_530629_2006年县级财政报表附表_2016年项目预算讨论稿2016.1.7" xfId="876"/>
    <cellStyle name="好_5334_2006年迪庆县级财政报表附表" xfId="877"/>
    <cellStyle name="好_5334_2006年迪庆县级财政报表附表_2014年项目预算讨论稿-1.15" xfId="878"/>
    <cellStyle name="好_5334_2006年迪庆县级财政报表附表_2015年项目预算讨论稿11.13" xfId="879"/>
    <cellStyle name="好_5334_2006年迪庆县级财政报表附表_2016年项目预算讨论稿2016.1.7" xfId="880"/>
    <cellStyle name="好_Book1" xfId="881"/>
    <cellStyle name="好_Book1_1" xfId="882"/>
    <cellStyle name="好_Book1_1_2014年项目预算讨论稿-1.15" xfId="883"/>
    <cellStyle name="好_Book1_1_2015年项目预算讨论稿11.13" xfId="884"/>
    <cellStyle name="好_Book1_1_2016年项目预算讨论稿2016.1.7" xfId="885"/>
    <cellStyle name="好_Book1_2" xfId="886"/>
    <cellStyle name="好_Book1_2_2014年项目预算讨论稿-1.15" xfId="887"/>
    <cellStyle name="好_Book1_2_2015年项目预算讨论稿11.13" xfId="888"/>
    <cellStyle name="好_Book1_2_2016年项目预算讨论稿2016.1.7" xfId="889"/>
    <cellStyle name="好_Book2" xfId="890"/>
    <cellStyle name="好_Book2_2014年项目预算讨论稿-1.15" xfId="891"/>
    <cellStyle name="好_Book2_2015年项目预算讨论稿11.13" xfId="892"/>
    <cellStyle name="好_Book2_2016年项目预算讨论稿2016.1.7" xfId="893"/>
    <cellStyle name="好_M01-2(州市补助收入)" xfId="894"/>
    <cellStyle name="好_M01-2(州市补助收入)_2014年项目预算讨论稿-1.15" xfId="895"/>
    <cellStyle name="好_M01-2(州市补助收入)_2015年项目预算讨论稿11.13" xfId="896"/>
    <cellStyle name="好_M01-2(州市补助收入)_2016年项目预算讨论稿2016.1.7" xfId="897"/>
    <cellStyle name="好_M03" xfId="898"/>
    <cellStyle name="好_M03_2014年项目预算讨论稿-1.15" xfId="899"/>
    <cellStyle name="好_M03_2015年项目预算讨论稿11.13" xfId="900"/>
    <cellStyle name="好_M03_2016年项目预算讨论稿2016.1.7" xfId="901"/>
    <cellStyle name="好_补充表" xfId="902"/>
    <cellStyle name="好_补充表_2014年项目预算讨论稿-1.15" xfId="903"/>
    <cellStyle name="好_补充表_2015年项目预算讨论稿11.13" xfId="904"/>
    <cellStyle name="好_补充表_2016年项目预算讨论稿2016.1.7" xfId="905"/>
    <cellStyle name="好_不用软件计算9.1不考虑经费管理评价xl" xfId="906"/>
    <cellStyle name="好_不用软件计算9.1不考虑经费管理评价xl_2014年项目预算讨论稿-1.15" xfId="907"/>
    <cellStyle name="好_不用软件计算9.1不考虑经费管理评价xl_2015年项目预算讨论稿11.13" xfId="908"/>
    <cellStyle name="好_不用软件计算9.1不考虑经费管理评价xl_2016年项目预算讨论稿2016.1.7" xfId="909"/>
    <cellStyle name="好_财政供养人员" xfId="910"/>
    <cellStyle name="好_财政供养人员_2014年项目预算讨论稿-1.15" xfId="911"/>
    <cellStyle name="好_财政供养人员_2015年项目预算讨论稿11.13" xfId="912"/>
    <cellStyle name="好_财政供养人员_2016年项目预算讨论稿2016.1.7" xfId="913"/>
    <cellStyle name="好_财政支出对上级的依赖程度" xfId="914"/>
    <cellStyle name="好_财政支出对上级的依赖程度_2014年项目预算讨论稿-1.15" xfId="915"/>
    <cellStyle name="好_财政支出对上级的依赖程度_2015年项目预算讨论稿11.13" xfId="916"/>
    <cellStyle name="好_财政支出对上级的依赖程度_2016年项目预算讨论稿2016.1.7" xfId="917"/>
    <cellStyle name="好_城建部门" xfId="918"/>
    <cellStyle name="好_城建部门_2014年项目预算讨论稿-1.15" xfId="919"/>
    <cellStyle name="好_城建部门_2015年项目预算讨论稿11.13" xfId="920"/>
    <cellStyle name="好_城建部门_2016年项目预算讨论稿2016.1.7" xfId="921"/>
    <cellStyle name="好_地方配套按人均增幅控制8.30xl" xfId="922"/>
    <cellStyle name="好_地方配套按人均增幅控制8.30xl_2014年项目预算讨论稿-1.15" xfId="923"/>
    <cellStyle name="好_地方配套按人均增幅控制8.30xl_2015年项目预算讨论稿11.13" xfId="924"/>
    <cellStyle name="好_地方配套按人均增幅控制8.30xl_2016年项目预算讨论稿2016.1.7" xfId="925"/>
    <cellStyle name="好_地方配套按人均增幅控制8.30一般预算平均增幅、人均可用财力平均增幅两次控制、社会治安系数调整、案件数调整xl" xfId="926"/>
    <cellStyle name="好_地方配套按人均增幅控制8.30一般预算平均增幅、人均可用财力平均增幅两次控制、社会治安系数调整、案件数调整xl_2014年项目预算讨论稿-1.15" xfId="927"/>
    <cellStyle name="好_地方配套按人均增幅控制8.30一般预算平均增幅、人均可用财力平均增幅两次控制、社会治安系数调整、案件数调整xl_2015年项目预算讨论稿11.13" xfId="928"/>
    <cellStyle name="好_地方配套按人均增幅控制8.30一般预算平均增幅、人均可用财力平均增幅两次控制、社会治安系数调整、案件数调整xl_2016年项目预算讨论稿2016.1.7" xfId="929"/>
    <cellStyle name="好_地方配套按人均增幅控制8.31（调整结案率后）xl" xfId="930"/>
    <cellStyle name="好_地方配套按人均增幅控制8.31（调整结案率后）xl_2014年项目预算讨论稿-1.15" xfId="931"/>
    <cellStyle name="好_地方配套按人均增幅控制8.31（调整结案率后）xl_2015年项目预算讨论稿11.13" xfId="932"/>
    <cellStyle name="好_地方配套按人均增幅控制8.31（调整结案率后）xl_2016年项目预算讨论稿2016.1.7" xfId="933"/>
    <cellStyle name="好_第五部分(才淼、饶永宏）" xfId="934"/>
    <cellStyle name="好_第五部分(才淼、饶永宏）_2014年项目预算讨论稿-1.15" xfId="935"/>
    <cellStyle name="好_第五部分(才淼、饶永宏）_2015年项目预算讨论稿11.13" xfId="936"/>
    <cellStyle name="好_第五部分(才淼、饶永宏）_2016年项目预算讨论稿2016.1.7" xfId="937"/>
    <cellStyle name="好_第一部分：综合全" xfId="938"/>
    <cellStyle name="好_第一部分：综合全_2014年项目预算讨论稿-1.15" xfId="939"/>
    <cellStyle name="好_第一部分：综合全_2015年项目预算讨论稿11.13" xfId="940"/>
    <cellStyle name="好_第一部分：综合全_2016年项目预算讨论稿2016.1.7" xfId="941"/>
    <cellStyle name="好_高中教师人数（教育厅1.6日提供）" xfId="942"/>
    <cellStyle name="好_高中教师人数（教育厅1.6日提供）_2014年项目预算讨论稿-1.15" xfId="943"/>
    <cellStyle name="好_高中教师人数（教育厅1.6日提供）_2015年项目预算讨论稿11.13" xfId="944"/>
    <cellStyle name="好_高中教师人数（教育厅1.6日提供）_2016年项目预算讨论稿2016.1.7" xfId="945"/>
    <cellStyle name="好_汇总" xfId="946"/>
    <cellStyle name="好_汇总_2014年项目预算讨论稿-1.15" xfId="947"/>
    <cellStyle name="好_汇总_2015年项目预算讨论稿11.13" xfId="948"/>
    <cellStyle name="好_汇总_2016年项目预算讨论稿2016.1.7" xfId="949"/>
    <cellStyle name="好_汇总-县级财政报表附表" xfId="950"/>
    <cellStyle name="好_汇总-县级财政报表附表_2014年项目预算讨论稿-1.15" xfId="951"/>
    <cellStyle name="好_汇总-县级财政报表附表_2015年项目预算讨论稿11.13" xfId="952"/>
    <cellStyle name="好_汇总-县级财政报表附表_2016年项目预算讨论稿2016.1.7" xfId="953"/>
    <cellStyle name="好_基础数据分析" xfId="954"/>
    <cellStyle name="好_基础数据分析_2014年项目预算讨论稿-1.15" xfId="955"/>
    <cellStyle name="好_基础数据分析_2015年项目预算讨论稿11.13" xfId="956"/>
    <cellStyle name="好_基础数据分析_2016年项目预算讨论稿2016.1.7" xfId="957"/>
    <cellStyle name="好_检验表" xfId="958"/>
    <cellStyle name="好_检验表（调整后）" xfId="959"/>
    <cellStyle name="好_检验表（调整后）_2014年项目预算讨论稿-1.15" xfId="960"/>
    <cellStyle name="好_检验表（调整后）_2015年项目预算讨论稿11.13" xfId="961"/>
    <cellStyle name="好_检验表（调整后）_2016年项目预算讨论稿2016.1.7" xfId="962"/>
    <cellStyle name="好_检验表_2014年项目预算讨论稿-1.15" xfId="963"/>
    <cellStyle name="好_检验表_2015年项目预算讨论稿11.13" xfId="964"/>
    <cellStyle name="好_检验表_2016年项目预算讨论稿2016.1.7" xfId="965"/>
    <cellStyle name="好_江西超收收入安排（1-10月份）" xfId="966"/>
    <cellStyle name="好_江西超收收入安排（1-10月份）_2014年项目预算讨论稿-1.15" xfId="967"/>
    <cellStyle name="好_江西超收收入安排（1-10月份）_2015年项目预算讨论稿11.13" xfId="968"/>
    <cellStyle name="好_江西超收收入安排（1-10月份）_2016年项目预算讨论稿2016.1.7" xfId="969"/>
    <cellStyle name="好_江西超收收入安排（1-10月份）新" xfId="970"/>
    <cellStyle name="好_江西超收收入安排（1-10月份）新_2014年项目预算讨论稿-1.15" xfId="971"/>
    <cellStyle name="好_江西超收收入安排（1-10月份）新_2015年项目预算讨论稿11.13" xfId="972"/>
    <cellStyle name="好_江西超收收入安排（1-10月份）新_2016年项目预算讨论稿2016.1.7" xfId="973"/>
    <cellStyle name="好_奖励补助测算5.22测试" xfId="974"/>
    <cellStyle name="好_奖励补助测算5.22测试_2014年项目预算讨论稿-1.15" xfId="975"/>
    <cellStyle name="好_奖励补助测算5.22测试_2015年项目预算讨论稿11.13" xfId="976"/>
    <cellStyle name="好_奖励补助测算5.22测试_2016年项目预算讨论稿2016.1.7" xfId="977"/>
    <cellStyle name="好_奖励补助测算5.23新" xfId="978"/>
    <cellStyle name="好_奖励补助测算5.23新_2014年项目预算讨论稿-1.15" xfId="979"/>
    <cellStyle name="好_奖励补助测算5.23新_2015年项目预算讨论稿11.13" xfId="980"/>
    <cellStyle name="好_奖励补助测算5.23新_2016年项目预算讨论稿2016.1.7" xfId="981"/>
    <cellStyle name="好_奖励补助测算5.24冯铸" xfId="982"/>
    <cellStyle name="好_奖励补助测算5.24冯铸_2014年项目预算讨论稿-1.15" xfId="983"/>
    <cellStyle name="好_奖励补助测算5.24冯铸_2015年项目预算讨论稿11.13" xfId="984"/>
    <cellStyle name="好_奖励补助测算5.24冯铸_2016年项目预算讨论稿2016.1.7" xfId="985"/>
    <cellStyle name="好_奖励补助测算7.23" xfId="986"/>
    <cellStyle name="好_奖励补助测算7.23_2014年项目预算讨论稿-1.15" xfId="987"/>
    <cellStyle name="好_奖励补助测算7.23_2015年项目预算讨论稿11.13" xfId="988"/>
    <cellStyle name="好_奖励补助测算7.23_2016年项目预算讨论稿2016.1.7" xfId="989"/>
    <cellStyle name="好_奖励补助测算7.25" xfId="990"/>
    <cellStyle name="好_奖励补助测算7.25 (version 1) (version 1)" xfId="991"/>
    <cellStyle name="好_奖励补助测算7.25 (version 1) (version 1)_2014年项目预算讨论稿-1.15" xfId="992"/>
    <cellStyle name="好_奖励补助测算7.25 (version 1) (version 1)_2015年项目预算讨论稿11.13" xfId="993"/>
    <cellStyle name="好_奖励补助测算7.25 (version 1) (version 1)_2016年项目预算讨论稿2016.1.7" xfId="994"/>
    <cellStyle name="好_奖励补助测算7.25_2014年项目预算讨论稿-1.15" xfId="995"/>
    <cellStyle name="好_奖励补助测算7.25_2015年项目预算讨论稿11.13" xfId="996"/>
    <cellStyle name="好_奖励补助测算7.25_2016年项目预算讨论稿2016.1.7" xfId="997"/>
    <cellStyle name="好_教师绩效工资测算表（离退休按各地上报数测算）2009年1月1日" xfId="998"/>
    <cellStyle name="好_教师绩效工资测算表（离退休按各地上报数测算）2009年1月1日_2014年项目预算讨论稿-1.15" xfId="999"/>
    <cellStyle name="好_教师绩效工资测算表（离退休按各地上报数测算）2009年1月1日_2015年项目预算讨论稿11.13" xfId="1000"/>
    <cellStyle name="好_教师绩效工资测算表（离退休按各地上报数测算）2009年1月1日_2016年项目预算讨论稿2016.1.7" xfId="1001"/>
    <cellStyle name="好_教育厅提供义务教育及高中教师人数（2009年1月6日）" xfId="1002"/>
    <cellStyle name="好_教育厅提供义务教育及高中教师人数（2009年1月6日）_2014年项目预算讨论稿-1.15" xfId="1003"/>
    <cellStyle name="好_教育厅提供义务教育及高中教师人数（2009年1月6日）_2015年项目预算讨论稿11.13" xfId="1004"/>
    <cellStyle name="好_教育厅提供义务教育及高中教师人数（2009年1月6日）_2016年项目预算讨论稿2016.1.7" xfId="1005"/>
    <cellStyle name="好_历年教师人数" xfId="1006"/>
    <cellStyle name="好_历年教师人数_2014年项目预算讨论稿-1.15" xfId="1007"/>
    <cellStyle name="好_历年教师人数_2015年项目预算讨论稿11.13" xfId="1008"/>
    <cellStyle name="好_历年教师人数_2016年项目预算讨论稿2016.1.7" xfId="1009"/>
    <cellStyle name="好_丽江汇总" xfId="1010"/>
    <cellStyle name="好_丽江汇总_2014年项目预算讨论稿-1.15" xfId="1011"/>
    <cellStyle name="好_丽江汇总_2015年项目预算讨论稿11.13" xfId="1012"/>
    <cellStyle name="好_丽江汇总_2016年项目预算讨论稿2016.1.7" xfId="1013"/>
    <cellStyle name="好_辽宁省2007年1-10月份一般预算收入超收及安排情况统计表" xfId="1014"/>
    <cellStyle name="好_辽宁省2007年1-10月份一般预算收入超收及安排情况统计表_2014年项目预算讨论稿-1.15" xfId="1015"/>
    <cellStyle name="好_辽宁省2007年1-10月份一般预算收入超收及安排情况统计表_2015年项目预算讨论稿11.13" xfId="1016"/>
    <cellStyle name="好_辽宁省2007年1-10月份一般预算收入超收及安排情况统计表_2016年项目预算讨论稿2016.1.7" xfId="1017"/>
    <cellStyle name="好_平邑" xfId="1018"/>
    <cellStyle name="好_平邑_2014年项目预算讨论稿-1.15" xfId="1019"/>
    <cellStyle name="好_平邑_2015年项目预算讨论稿11.13" xfId="1020"/>
    <cellStyle name="好_平邑_2016年项目预算讨论稿2016.1.7" xfId="1021"/>
    <cellStyle name="好_三季度－表二" xfId="1022"/>
    <cellStyle name="好_三季度－表二_2014年项目预算讨论稿-1.15" xfId="1023"/>
    <cellStyle name="好_三季度－表二_2015年项目预算讨论稿11.13" xfId="1024"/>
    <cellStyle name="好_三季度－表二_2016年项目预算讨论稿2016.1.7" xfId="1025"/>
    <cellStyle name="好_同德" xfId="1026"/>
    <cellStyle name="好_同德_2014年项目预算讨论稿-1.15" xfId="1027"/>
    <cellStyle name="好_同德_2015年项目预算讨论稿11.13" xfId="1028"/>
    <cellStyle name="好_同德_2016年项目预算讨论稿2016.1.7" xfId="1029"/>
    <cellStyle name="好_卫生部门" xfId="1030"/>
    <cellStyle name="好_卫生部门_2014年项目预算讨论稿-1.15" xfId="1031"/>
    <cellStyle name="好_卫生部门_2015年项目预算讨论稿11.13" xfId="1032"/>
    <cellStyle name="好_卫生部门_2016年项目预算讨论稿2016.1.7" xfId="1033"/>
    <cellStyle name="好_文体广播部门" xfId="1034"/>
    <cellStyle name="好_文体广播部门_2014年项目预算讨论稿-1.15" xfId="1035"/>
    <cellStyle name="好_文体广播部门_2015年项目预算讨论稿11.13" xfId="1036"/>
    <cellStyle name="好_文体广播部门_2016年项目预算讨论稿2016.1.7" xfId="1037"/>
    <cellStyle name="好_下半年禁毒办案经费分配2544.3万元" xfId="1038"/>
    <cellStyle name="好_下半年禁毒办案经费分配2544.3万元_2014年项目预算讨论稿-1.15" xfId="1039"/>
    <cellStyle name="好_下半年禁毒办案经费分配2544.3万元_2015年项目预算讨论稿11.13" xfId="1040"/>
    <cellStyle name="好_下半年禁毒办案经费分配2544.3万元_2016年项目预算讨论稿2016.1.7" xfId="1041"/>
    <cellStyle name="好_下半年禁吸戒毒经费1000万元" xfId="1042"/>
    <cellStyle name="好_下半年禁吸戒毒经费1000万元_2014年项目预算讨论稿-1.15" xfId="1043"/>
    <cellStyle name="好_下半年禁吸戒毒经费1000万元_2015年项目预算讨论稿11.13" xfId="1044"/>
    <cellStyle name="好_下半年禁吸戒毒经费1000万元_2016年项目预算讨论稿2016.1.7" xfId="1045"/>
    <cellStyle name="好_县级公安机关公用经费标准奖励测算方案（定稿）" xfId="1046"/>
    <cellStyle name="好_县级公安机关公用经费标准奖励测算方案（定稿）_2014年项目预算讨论稿-1.15" xfId="1047"/>
    <cellStyle name="好_县级公安机关公用经费标准奖励测算方案（定稿）_2015年项目预算讨论稿11.13" xfId="1048"/>
    <cellStyle name="好_县级公安机关公用经费标准奖励测算方案（定稿）_2016年项目预算讨论稿2016.1.7" xfId="1049"/>
    <cellStyle name="好_县级基础数据" xfId="1050"/>
    <cellStyle name="好_县级基础数据_2014年项目预算讨论稿-1.15" xfId="1051"/>
    <cellStyle name="好_县级基础数据_2015年项目预算讨论稿11.13" xfId="1052"/>
    <cellStyle name="好_县级基础数据_2016年项目预算讨论稿2016.1.7" xfId="1053"/>
    <cellStyle name="好_业务工作量指标" xfId="1054"/>
    <cellStyle name="好_业务工作量指标_2014年项目预算讨论稿-1.15" xfId="1055"/>
    <cellStyle name="好_业务工作量指标_2015年项目预算讨论稿11.13" xfId="1056"/>
    <cellStyle name="好_业务工作量指标_2016年项目预算讨论稿2016.1.7" xfId="1057"/>
    <cellStyle name="好_义务教育阶段教职工人数（教育厅提供最终）" xfId="1058"/>
    <cellStyle name="好_义务教育阶段教职工人数（教育厅提供最终）_2014年项目预算讨论稿-1.15" xfId="1059"/>
    <cellStyle name="好_义务教育阶段教职工人数（教育厅提供最终）_2015年项目预算讨论稿11.13" xfId="1060"/>
    <cellStyle name="好_义务教育阶段教职工人数（教育厅提供最终）_2016年项目预算讨论稿2016.1.7" xfId="1061"/>
    <cellStyle name="好_云南农村义务教育统计表" xfId="1062"/>
    <cellStyle name="好_云南农村义务教育统计表_2014年项目预算讨论稿-1.15" xfId="1063"/>
    <cellStyle name="好_云南农村义务教育统计表_2015年项目预算讨论稿11.13" xfId="1064"/>
    <cellStyle name="好_云南农村义务教育统计表_2016年项目预算讨论稿2016.1.7" xfId="1065"/>
    <cellStyle name="好_云南省2008年中小学教师人数统计表" xfId="1066"/>
    <cellStyle name="好_云南省2008年中小学教师人数统计表_2014年项目预算讨论稿-1.15" xfId="1067"/>
    <cellStyle name="好_云南省2008年中小学教师人数统计表_2015年项目预算讨论稿11.13" xfId="1068"/>
    <cellStyle name="好_云南省2008年中小学教师人数统计表_2016年项目预算讨论稿2016.1.7" xfId="1069"/>
    <cellStyle name="好_云南省2008年中小学教职工情况（教育厅提供20090101加工整理）" xfId="1070"/>
    <cellStyle name="好_云南省2008年中小学教职工情况（教育厅提供20090101加工整理）_2014年项目预算讨论稿-1.15" xfId="1071"/>
    <cellStyle name="好_云南省2008年中小学教职工情况（教育厅提供20090101加工整理）_2015年项目预算讨论稿11.13" xfId="1072"/>
    <cellStyle name="好_云南省2008年中小学教职工情况（教育厅提供20090101加工整理）_2016年项目预算讨论稿2016.1.7" xfId="1073"/>
    <cellStyle name="好_云南省2008年转移支付测算——州市本级考核部分及政策性测算" xfId="1074"/>
    <cellStyle name="好_云南省2008年转移支付测算——州市本级考核部分及政策性测算_2014年项目预算讨论稿-1.15" xfId="1075"/>
    <cellStyle name="好_云南省2008年转移支付测算——州市本级考核部分及政策性测算_2015年项目预算讨论稿11.13" xfId="1076"/>
    <cellStyle name="好_云南省2008年转移支付测算——州市本级考核部分及政策性测算_2016年项目预算讨论稿2016.1.7" xfId="1077"/>
    <cellStyle name="好_指标四" xfId="1078"/>
    <cellStyle name="好_指标四_2014年项目预算讨论稿-1.15" xfId="1079"/>
    <cellStyle name="好_指标四_2015年项目预算讨论稿11.13" xfId="1080"/>
    <cellStyle name="好_指标四_2016年项目预算讨论稿2016.1.7" xfId="1081"/>
    <cellStyle name="好_指标五" xfId="1082"/>
    <cellStyle name="好_指标五_2014年项目预算讨论稿-1.15" xfId="1083"/>
    <cellStyle name="好_指标五_2015年项目预算讨论稿11.13" xfId="1084"/>
    <cellStyle name="好_指标五_2016年项目预算讨论稿2016.1.7" xfId="1085"/>
    <cellStyle name="好_自治区本级政府性基金情况表" xfId="1086"/>
    <cellStyle name="好_自治区本级政府性基金情况表_2014年项目预算讨论稿-1.15" xfId="1087"/>
    <cellStyle name="好_自治区本级政府性基金情况表_2015年项目预算讨论稿11.13" xfId="1088"/>
    <cellStyle name="好_自治区本级政府性基金情况表_2016年项目预算讨论稿2016.1.7" xfId="1089"/>
    <cellStyle name="后继超级链接" xfId="1090"/>
    <cellStyle name="后继超链接" xfId="1091"/>
    <cellStyle name="汇总" xfId="1092"/>
    <cellStyle name="汇总 2" xfId="1093"/>
    <cellStyle name="汇总_2014年项目预算讨论稿-1.18" xfId="1094"/>
    <cellStyle name="Currency" xfId="1095"/>
    <cellStyle name="Currency [0]" xfId="1096"/>
    <cellStyle name="计算" xfId="1097"/>
    <cellStyle name="计算 2" xfId="1098"/>
    <cellStyle name="计算_2014年项目预算讨论稿-1.15" xfId="1099"/>
    <cellStyle name="检查单元格" xfId="1100"/>
    <cellStyle name="检查单元格 2" xfId="1101"/>
    <cellStyle name="检查单元格_2014年项目预算讨论稿-1.15" xfId="1102"/>
    <cellStyle name="解释性文本" xfId="1103"/>
    <cellStyle name="解释性文本 2" xfId="1104"/>
    <cellStyle name="解释性文本_2014年项目预算讨论稿-1.18" xfId="1105"/>
    <cellStyle name="借出原因" xfId="1106"/>
    <cellStyle name="警告文本" xfId="1107"/>
    <cellStyle name="警告文本 2" xfId="1108"/>
    <cellStyle name="警告文本_2014年项目预算讨论稿-1.18" xfId="1109"/>
    <cellStyle name="链接单元格" xfId="1110"/>
    <cellStyle name="链接单元格 2" xfId="1111"/>
    <cellStyle name="链接单元格_2014年项目预算讨论稿-1.18" xfId="1112"/>
    <cellStyle name="콤마 [0]_BOILER-CO1" xfId="1113"/>
    <cellStyle name="콤마_BOILER-CO1" xfId="1114"/>
    <cellStyle name="통화 [0]_BOILER-CO1" xfId="1115"/>
    <cellStyle name="통화_BOILER-CO1" xfId="1116"/>
    <cellStyle name="표준_0N-HANDLING " xfId="1117"/>
    <cellStyle name="霓付 [0]_ +Foil &amp; -FOIL &amp; PAPER" xfId="1118"/>
    <cellStyle name="霓付_ +Foil &amp; -FOIL &amp; PAPER" xfId="1119"/>
    <cellStyle name="烹拳 [0]_ +Foil &amp; -FOIL &amp; PAPER" xfId="1120"/>
    <cellStyle name="烹拳_ +Foil &amp; -FOIL &amp; PAPER" xfId="1121"/>
    <cellStyle name="普通_ 白土" xfId="1122"/>
    <cellStyle name="千分位[0]_ 白土" xfId="1123"/>
    <cellStyle name="千分位_ 白土" xfId="1124"/>
    <cellStyle name="千位[0]_ 方正PC" xfId="1125"/>
    <cellStyle name="千位_ 方正PC" xfId="1126"/>
    <cellStyle name="Comma" xfId="1127"/>
    <cellStyle name="千位分隔 2" xfId="1128"/>
    <cellStyle name="千位分隔 3" xfId="1129"/>
    <cellStyle name="Comma [0]" xfId="1130"/>
    <cellStyle name="千位分隔[0] 2" xfId="1131"/>
    <cellStyle name="千位分隔_2012项目预算讨论稿-2.7" xfId="1132"/>
    <cellStyle name="千位分季_新建 Microsoft Excel 工作表" xfId="1133"/>
    <cellStyle name="钎霖_4岿角利" xfId="1134"/>
    <cellStyle name="强调 1" xfId="1135"/>
    <cellStyle name="强调 2" xfId="1136"/>
    <cellStyle name="强调 3" xfId="1137"/>
    <cellStyle name="强调文字颜色 1" xfId="1138"/>
    <cellStyle name="强调文字颜色 1 2" xfId="1139"/>
    <cellStyle name="强调文字颜色 1_2014年项目预算讨论稿-1.15" xfId="1140"/>
    <cellStyle name="强调文字颜色 2" xfId="1141"/>
    <cellStyle name="强调文字颜色 2 2" xfId="1142"/>
    <cellStyle name="强调文字颜色 2_2014年项目预算讨论稿-1.15" xfId="1143"/>
    <cellStyle name="强调文字颜色 3" xfId="1144"/>
    <cellStyle name="强调文字颜色 3 2" xfId="1145"/>
    <cellStyle name="强调文字颜色 3_2014年项目预算讨论稿-1.15" xfId="1146"/>
    <cellStyle name="强调文字颜色 4" xfId="1147"/>
    <cellStyle name="强调文字颜色 4 2" xfId="1148"/>
    <cellStyle name="强调文字颜色 4_2014年项目预算讨论稿-1.15" xfId="1149"/>
    <cellStyle name="强调文字颜色 5" xfId="1150"/>
    <cellStyle name="强调文字颜色 5 2" xfId="1151"/>
    <cellStyle name="强调文字颜色 5_2014年项目预算讨论稿-1.15" xfId="1152"/>
    <cellStyle name="强调文字颜色 6" xfId="1153"/>
    <cellStyle name="强调文字颜色 6 2" xfId="1154"/>
    <cellStyle name="强调文字颜色 6_2014年项目预算讨论稿-1.15" xfId="1155"/>
    <cellStyle name="日期" xfId="1156"/>
    <cellStyle name="商品名称" xfId="1157"/>
    <cellStyle name="适中" xfId="1158"/>
    <cellStyle name="适中 2" xfId="1159"/>
    <cellStyle name="适中_2014年项目预算讨论稿-1.15" xfId="1160"/>
    <cellStyle name="输出" xfId="1161"/>
    <cellStyle name="输出 2" xfId="1162"/>
    <cellStyle name="输出_2014年项目预算讨论稿-1.15" xfId="1163"/>
    <cellStyle name="输入" xfId="1164"/>
    <cellStyle name="输入 2" xfId="1165"/>
    <cellStyle name="输入_2014年项目预算讨论稿-1.15" xfId="1166"/>
    <cellStyle name="数量" xfId="1167"/>
    <cellStyle name="数字" xfId="1168"/>
    <cellStyle name="未定义" xfId="1169"/>
    <cellStyle name="小数" xfId="1170"/>
    <cellStyle name="样式 1" xfId="1171"/>
    <cellStyle name="Followed Hyperlink" xfId="1172"/>
    <cellStyle name="昗弨_Pacific Region P&amp;L" xfId="1173"/>
    <cellStyle name="寘嬫愗傝 [0.00]_Region Orders (2)" xfId="1174"/>
    <cellStyle name="寘嬫愗傝_Region Orders (2)" xfId="1175"/>
    <cellStyle name="注释" xfId="1176"/>
    <cellStyle name="注释 2" xfId="1177"/>
    <cellStyle name="注释_2014年项目预算讨论稿-1.15" xfId="11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Zero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"/>
    </sheetView>
  </sheetViews>
  <sheetFormatPr defaultColWidth="9.00390625" defaultRowHeight="14.25"/>
  <cols>
    <col min="1" max="1" width="51.125" style="80" customWidth="1"/>
    <col min="2" max="2" width="8.75390625" style="80" hidden="1" customWidth="1"/>
    <col min="3" max="4" width="8.75390625" style="80" customWidth="1"/>
    <col min="5" max="6" width="8.25390625" style="80" customWidth="1"/>
    <col min="7" max="7" width="8.00390625" style="80" customWidth="1"/>
    <col min="8" max="9" width="8.25390625" style="80" customWidth="1"/>
    <col min="10" max="10" width="10.125" style="80" customWidth="1"/>
    <col min="11" max="11" width="14.375" style="80" hidden="1" customWidth="1"/>
    <col min="12" max="12" width="9.00390625" style="80" customWidth="1"/>
    <col min="13" max="13" width="0" style="80" hidden="1" customWidth="1"/>
    <col min="14" max="16384" width="9.00390625" style="80" customWidth="1"/>
  </cols>
  <sheetData>
    <row r="1" ht="15.75">
      <c r="A1" s="1" t="s">
        <v>186</v>
      </c>
    </row>
    <row r="2" spans="1:11" ht="22.5" customHeight="1">
      <c r="A2" s="185" t="s">
        <v>1231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4.25" customHeight="1">
      <c r="A3" s="2"/>
      <c r="C3" s="2"/>
      <c r="D3" s="2"/>
      <c r="E3" s="2"/>
      <c r="F3" s="2"/>
      <c r="G3" s="2"/>
      <c r="H3" s="2"/>
      <c r="I3" s="189" t="s">
        <v>1232</v>
      </c>
      <c r="J3" s="179"/>
      <c r="K3" s="81"/>
    </row>
    <row r="4" spans="1:11" s="82" customFormat="1" ht="20.25" customHeight="1">
      <c r="A4" s="180" t="s">
        <v>190</v>
      </c>
      <c r="B4" s="181" t="s">
        <v>1233</v>
      </c>
      <c r="C4" s="181" t="s">
        <v>1234</v>
      </c>
      <c r="D4" s="181"/>
      <c r="E4" s="181"/>
      <c r="F4" s="181"/>
      <c r="G4" s="181"/>
      <c r="H4" s="181" t="s">
        <v>1235</v>
      </c>
      <c r="I4" s="181"/>
      <c r="J4" s="181"/>
      <c r="K4" s="182" t="s">
        <v>1236</v>
      </c>
    </row>
    <row r="5" spans="1:11" s="82" customFormat="1" ht="20.25" customHeight="1">
      <c r="A5" s="181"/>
      <c r="B5" s="181"/>
      <c r="C5" s="180" t="s">
        <v>1237</v>
      </c>
      <c r="D5" s="180" t="s">
        <v>1238</v>
      </c>
      <c r="E5" s="180" t="s">
        <v>1239</v>
      </c>
      <c r="F5" s="180" t="s">
        <v>1311</v>
      </c>
      <c r="G5" s="181"/>
      <c r="H5" s="187" t="s">
        <v>1303</v>
      </c>
      <c r="I5" s="180" t="s">
        <v>1311</v>
      </c>
      <c r="J5" s="181"/>
      <c r="K5" s="183"/>
    </row>
    <row r="6" spans="1:11" s="83" customFormat="1" ht="20.25" customHeight="1">
      <c r="A6" s="181"/>
      <c r="B6" s="181"/>
      <c r="C6" s="181"/>
      <c r="D6" s="181"/>
      <c r="E6" s="181"/>
      <c r="F6" s="31" t="s">
        <v>1312</v>
      </c>
      <c r="G6" s="3" t="s">
        <v>1313</v>
      </c>
      <c r="H6" s="188"/>
      <c r="I6" s="31" t="s">
        <v>1240</v>
      </c>
      <c r="J6" s="3" t="s">
        <v>1313</v>
      </c>
      <c r="K6" s="184"/>
    </row>
    <row r="7" spans="1:11" s="84" customFormat="1" ht="20.25" customHeight="1">
      <c r="A7" s="141" t="s">
        <v>1305</v>
      </c>
      <c r="B7" s="142">
        <v>60073</v>
      </c>
      <c r="C7" s="143">
        <f>SUM(C8:C20)</f>
        <v>65347.85</v>
      </c>
      <c r="D7" s="143">
        <f>SUM(D8:D20)</f>
        <v>63098</v>
      </c>
      <c r="E7" s="144">
        <f aca="true" t="shared" si="0" ref="E7:E21">D7/C7*100</f>
        <v>96.55711702833376</v>
      </c>
      <c r="F7" s="145">
        <f aca="true" t="shared" si="1" ref="F7:F39">D7-B7</f>
        <v>3025</v>
      </c>
      <c r="G7" s="144">
        <f aca="true" t="shared" si="2" ref="G7:G21">(D7-B7)/B7*100</f>
        <v>5.035540092886988</v>
      </c>
      <c r="H7" s="143">
        <f>SUM(H8:H20)</f>
        <v>69748</v>
      </c>
      <c r="I7" s="145">
        <f aca="true" t="shared" si="3" ref="I7:I39">H7-D7</f>
        <v>6650</v>
      </c>
      <c r="J7" s="144">
        <f aca="true" t="shared" si="4" ref="J7:J21">(H7-D7)/D7*100</f>
        <v>10.539161304637231</v>
      </c>
      <c r="K7" s="5"/>
    </row>
    <row r="8" spans="1:11" ht="20.25" customHeight="1">
      <c r="A8" s="6" t="s">
        <v>1241</v>
      </c>
      <c r="B8" s="7">
        <v>11682</v>
      </c>
      <c r="C8" s="7">
        <v>12659</v>
      </c>
      <c r="D8" s="7">
        <v>12875</v>
      </c>
      <c r="E8" s="8">
        <f t="shared" si="0"/>
        <v>101.70629591594913</v>
      </c>
      <c r="F8" s="9">
        <f t="shared" si="1"/>
        <v>1193</v>
      </c>
      <c r="G8" s="8">
        <f t="shared" si="2"/>
        <v>10.212292415682246</v>
      </c>
      <c r="H8" s="10">
        <v>13365</v>
      </c>
      <c r="I8" s="9">
        <f t="shared" si="3"/>
        <v>490</v>
      </c>
      <c r="J8" s="8">
        <f t="shared" si="4"/>
        <v>3.8058252427184467</v>
      </c>
      <c r="K8" s="5"/>
    </row>
    <row r="9" spans="1:11" ht="20.25" customHeight="1">
      <c r="A9" s="6" t="s">
        <v>1242</v>
      </c>
      <c r="B9" s="7">
        <v>12373</v>
      </c>
      <c r="C9" s="7">
        <v>13122.6</v>
      </c>
      <c r="D9" s="7">
        <v>13355</v>
      </c>
      <c r="E9" s="8">
        <f t="shared" si="0"/>
        <v>101.77099050493041</v>
      </c>
      <c r="F9" s="9">
        <f t="shared" si="1"/>
        <v>982</v>
      </c>
      <c r="G9" s="8">
        <f t="shared" si="2"/>
        <v>7.936636224036207</v>
      </c>
      <c r="H9" s="10">
        <v>13500</v>
      </c>
      <c r="I9" s="9">
        <f t="shared" si="3"/>
        <v>145</v>
      </c>
      <c r="J9" s="8">
        <f t="shared" si="4"/>
        <v>1.0857356795207787</v>
      </c>
      <c r="K9" s="5"/>
    </row>
    <row r="10" spans="1:11" ht="20.25" customHeight="1">
      <c r="A10" s="6" t="s">
        <v>1243</v>
      </c>
      <c r="B10" s="7">
        <v>6725</v>
      </c>
      <c r="C10" s="7">
        <v>5613</v>
      </c>
      <c r="D10" s="7">
        <v>5279</v>
      </c>
      <c r="E10" s="8">
        <f t="shared" si="0"/>
        <v>94.04952788170318</v>
      </c>
      <c r="F10" s="9">
        <f t="shared" si="1"/>
        <v>-1446</v>
      </c>
      <c r="G10" s="8">
        <f t="shared" si="2"/>
        <v>-21.50185873605948</v>
      </c>
      <c r="H10" s="10">
        <v>5940</v>
      </c>
      <c r="I10" s="9">
        <f t="shared" si="3"/>
        <v>661</v>
      </c>
      <c r="J10" s="8">
        <f t="shared" si="4"/>
        <v>12.52131085432847</v>
      </c>
      <c r="K10" s="11"/>
    </row>
    <row r="11" spans="1:11" ht="20.25" customHeight="1">
      <c r="A11" s="6" t="s">
        <v>1244</v>
      </c>
      <c r="B11" s="7">
        <v>1234</v>
      </c>
      <c r="C11" s="7">
        <v>1256.25</v>
      </c>
      <c r="D11" s="7">
        <v>1314</v>
      </c>
      <c r="E11" s="8">
        <f t="shared" si="0"/>
        <v>104.59701492537314</v>
      </c>
      <c r="F11" s="9">
        <f t="shared" si="1"/>
        <v>80</v>
      </c>
      <c r="G11" s="8">
        <f t="shared" si="2"/>
        <v>6.482982171799027</v>
      </c>
      <c r="H11" s="10">
        <v>1413</v>
      </c>
      <c r="I11" s="9">
        <f t="shared" si="3"/>
        <v>99</v>
      </c>
      <c r="J11" s="8">
        <f t="shared" si="4"/>
        <v>7.534246575342466</v>
      </c>
      <c r="K11" s="5"/>
    </row>
    <row r="12" spans="1:11" ht="20.25" customHeight="1">
      <c r="A12" s="12" t="s">
        <v>1245</v>
      </c>
      <c r="B12" s="13">
        <v>628</v>
      </c>
      <c r="C12" s="7">
        <v>920</v>
      </c>
      <c r="D12" s="7">
        <v>530</v>
      </c>
      <c r="E12" s="8">
        <f t="shared" si="0"/>
        <v>57.608695652173914</v>
      </c>
      <c r="F12" s="9">
        <f t="shared" si="1"/>
        <v>-98</v>
      </c>
      <c r="G12" s="8">
        <f t="shared" si="2"/>
        <v>-15.605095541401273</v>
      </c>
      <c r="H12" s="14">
        <v>600</v>
      </c>
      <c r="I12" s="9">
        <f t="shared" si="3"/>
        <v>70</v>
      </c>
      <c r="J12" s="8">
        <f t="shared" si="4"/>
        <v>13.20754716981132</v>
      </c>
      <c r="K12" s="5"/>
    </row>
    <row r="13" spans="1:11" ht="20.25" customHeight="1">
      <c r="A13" s="12" t="s">
        <v>1246</v>
      </c>
      <c r="B13" s="13">
        <v>3074</v>
      </c>
      <c r="C13" s="7">
        <v>3175</v>
      </c>
      <c r="D13" s="7">
        <v>3374</v>
      </c>
      <c r="E13" s="8">
        <f t="shared" si="0"/>
        <v>106.26771653543308</v>
      </c>
      <c r="F13" s="9">
        <f t="shared" si="1"/>
        <v>300</v>
      </c>
      <c r="G13" s="8">
        <f t="shared" si="2"/>
        <v>9.759271307742354</v>
      </c>
      <c r="H13" s="14">
        <v>3700</v>
      </c>
      <c r="I13" s="9">
        <f t="shared" si="3"/>
        <v>326</v>
      </c>
      <c r="J13" s="8">
        <f t="shared" si="4"/>
        <v>9.662122110254892</v>
      </c>
      <c r="K13" s="5"/>
    </row>
    <row r="14" spans="1:11" ht="20.25" customHeight="1">
      <c r="A14" s="12" t="s">
        <v>1247</v>
      </c>
      <c r="B14" s="13">
        <v>2236</v>
      </c>
      <c r="C14" s="7">
        <v>2300</v>
      </c>
      <c r="D14" s="7">
        <v>2285</v>
      </c>
      <c r="E14" s="8">
        <f t="shared" si="0"/>
        <v>99.34782608695653</v>
      </c>
      <c r="F14" s="9">
        <f t="shared" si="1"/>
        <v>49</v>
      </c>
      <c r="G14" s="8">
        <f t="shared" si="2"/>
        <v>2.191413237924866</v>
      </c>
      <c r="H14" s="14">
        <v>2700</v>
      </c>
      <c r="I14" s="9">
        <f t="shared" si="3"/>
        <v>415</v>
      </c>
      <c r="J14" s="8">
        <f t="shared" si="4"/>
        <v>18.161925601750546</v>
      </c>
      <c r="K14" s="5"/>
    </row>
    <row r="15" spans="1:11" ht="20.25" customHeight="1">
      <c r="A15" s="12" t="s">
        <v>1248</v>
      </c>
      <c r="B15" s="13">
        <v>1201</v>
      </c>
      <c r="C15" s="7">
        <v>1520</v>
      </c>
      <c r="D15" s="7">
        <v>1573</v>
      </c>
      <c r="E15" s="8">
        <f t="shared" si="0"/>
        <v>103.48684210526315</v>
      </c>
      <c r="F15" s="9">
        <f t="shared" si="1"/>
        <v>372</v>
      </c>
      <c r="G15" s="8">
        <f t="shared" si="2"/>
        <v>30.97418817651957</v>
      </c>
      <c r="H15" s="14">
        <v>1450</v>
      </c>
      <c r="I15" s="9">
        <f t="shared" si="3"/>
        <v>-123</v>
      </c>
      <c r="J15" s="8">
        <f t="shared" si="4"/>
        <v>-7.819453273998729</v>
      </c>
      <c r="K15" s="5"/>
    </row>
    <row r="16" spans="1:11" ht="20.25" customHeight="1">
      <c r="A16" s="12" t="s">
        <v>1249</v>
      </c>
      <c r="B16" s="13">
        <v>1418</v>
      </c>
      <c r="C16" s="7">
        <v>1410</v>
      </c>
      <c r="D16" s="7">
        <v>1355</v>
      </c>
      <c r="E16" s="8">
        <f t="shared" si="0"/>
        <v>96.09929078014184</v>
      </c>
      <c r="F16" s="9">
        <f t="shared" si="1"/>
        <v>-63</v>
      </c>
      <c r="G16" s="8">
        <f t="shared" si="2"/>
        <v>-4.4428772919605075</v>
      </c>
      <c r="H16" s="14">
        <v>1600</v>
      </c>
      <c r="I16" s="9">
        <f t="shared" si="3"/>
        <v>245</v>
      </c>
      <c r="J16" s="8">
        <f t="shared" si="4"/>
        <v>18.081180811808117</v>
      </c>
      <c r="K16" s="5"/>
    </row>
    <row r="17" spans="1:11" ht="20.25" customHeight="1">
      <c r="A17" s="12" t="s">
        <v>1250</v>
      </c>
      <c r="B17" s="13">
        <v>3731</v>
      </c>
      <c r="C17" s="7">
        <v>8191</v>
      </c>
      <c r="D17" s="7">
        <v>6874</v>
      </c>
      <c r="E17" s="8">
        <f t="shared" si="0"/>
        <v>83.92137712123062</v>
      </c>
      <c r="F17" s="9">
        <f t="shared" si="1"/>
        <v>3143</v>
      </c>
      <c r="G17" s="8">
        <f t="shared" si="2"/>
        <v>84.24015009380864</v>
      </c>
      <c r="H17" s="14">
        <v>7500</v>
      </c>
      <c r="I17" s="9">
        <f t="shared" si="3"/>
        <v>626</v>
      </c>
      <c r="J17" s="8">
        <f t="shared" si="4"/>
        <v>9.106779167878965</v>
      </c>
      <c r="K17" s="5"/>
    </row>
    <row r="18" spans="1:11" ht="20.25" customHeight="1">
      <c r="A18" s="12" t="s">
        <v>1251</v>
      </c>
      <c r="B18" s="13">
        <v>592</v>
      </c>
      <c r="C18" s="7">
        <v>710</v>
      </c>
      <c r="D18" s="7">
        <v>810</v>
      </c>
      <c r="E18" s="8">
        <f t="shared" si="0"/>
        <v>114.08450704225352</v>
      </c>
      <c r="F18" s="9">
        <f t="shared" si="1"/>
        <v>218</v>
      </c>
      <c r="G18" s="8">
        <f t="shared" si="2"/>
        <v>36.82432432432432</v>
      </c>
      <c r="H18" s="14">
        <v>880</v>
      </c>
      <c r="I18" s="9">
        <f t="shared" si="3"/>
        <v>70</v>
      </c>
      <c r="J18" s="8">
        <f t="shared" si="4"/>
        <v>8.641975308641975</v>
      </c>
      <c r="K18" s="5"/>
    </row>
    <row r="19" spans="1:11" ht="20.25" customHeight="1">
      <c r="A19" s="12" t="s">
        <v>1252</v>
      </c>
      <c r="B19" s="13">
        <v>9003</v>
      </c>
      <c r="C19" s="7">
        <v>8444</v>
      </c>
      <c r="D19" s="7">
        <v>7266</v>
      </c>
      <c r="E19" s="8">
        <f t="shared" si="0"/>
        <v>86.049265750829</v>
      </c>
      <c r="F19" s="9">
        <f t="shared" si="1"/>
        <v>-1737</v>
      </c>
      <c r="G19" s="8">
        <f t="shared" si="2"/>
        <v>-19.293568810396536</v>
      </c>
      <c r="H19" s="14">
        <v>9100</v>
      </c>
      <c r="I19" s="9">
        <f t="shared" si="3"/>
        <v>1834</v>
      </c>
      <c r="J19" s="8">
        <f t="shared" si="4"/>
        <v>25.240847784200387</v>
      </c>
      <c r="K19" s="11"/>
    </row>
    <row r="20" spans="1:11" ht="20.25" customHeight="1">
      <c r="A20" s="12" t="s">
        <v>1253</v>
      </c>
      <c r="B20" s="13">
        <v>6176</v>
      </c>
      <c r="C20" s="7">
        <v>6027</v>
      </c>
      <c r="D20" s="7">
        <v>6208</v>
      </c>
      <c r="E20" s="8">
        <f t="shared" si="0"/>
        <v>103.0031524805044</v>
      </c>
      <c r="F20" s="9">
        <f t="shared" si="1"/>
        <v>32</v>
      </c>
      <c r="G20" s="8">
        <f t="shared" si="2"/>
        <v>0.5181347150259068</v>
      </c>
      <c r="H20" s="14">
        <v>8000</v>
      </c>
      <c r="I20" s="9">
        <f t="shared" si="3"/>
        <v>1792</v>
      </c>
      <c r="J20" s="8">
        <f t="shared" si="4"/>
        <v>28.865979381443296</v>
      </c>
      <c r="K20" s="5"/>
    </row>
    <row r="21" spans="1:11" s="84" customFormat="1" ht="20.25" customHeight="1">
      <c r="A21" s="146" t="s">
        <v>1254</v>
      </c>
      <c r="B21" s="147">
        <v>14111</v>
      </c>
      <c r="C21" s="143">
        <f>C23+C24+C25+C26+C38</f>
        <v>19150</v>
      </c>
      <c r="D21" s="147">
        <f>SUM(D22:D26,D38)</f>
        <v>22049</v>
      </c>
      <c r="E21" s="148">
        <f t="shared" si="0"/>
        <v>115.13838120104438</v>
      </c>
      <c r="F21" s="149">
        <f t="shared" si="1"/>
        <v>7938</v>
      </c>
      <c r="G21" s="148">
        <f t="shared" si="2"/>
        <v>56.253986251860255</v>
      </c>
      <c r="H21" s="147">
        <f>SUM(H22:H26,H38)</f>
        <v>19220</v>
      </c>
      <c r="I21" s="149">
        <f t="shared" si="3"/>
        <v>-2829</v>
      </c>
      <c r="J21" s="148">
        <f t="shared" si="4"/>
        <v>-12.83051385550365</v>
      </c>
      <c r="K21" s="17" t="s">
        <v>1255</v>
      </c>
    </row>
    <row r="22" spans="1:11" s="84" customFormat="1" ht="20.25" customHeight="1">
      <c r="A22" s="12" t="s">
        <v>1256</v>
      </c>
      <c r="B22" s="15"/>
      <c r="C22" s="4"/>
      <c r="D22" s="18"/>
      <c r="E22" s="16"/>
      <c r="F22" s="19">
        <f t="shared" si="1"/>
        <v>0</v>
      </c>
      <c r="G22" s="16"/>
      <c r="H22" s="14"/>
      <c r="I22" s="19">
        <f t="shared" si="3"/>
        <v>0</v>
      </c>
      <c r="J22" s="16"/>
      <c r="K22" s="5"/>
    </row>
    <row r="23" spans="1:11" ht="20.25" customHeight="1">
      <c r="A23" s="12" t="s">
        <v>1257</v>
      </c>
      <c r="B23" s="18">
        <v>2660</v>
      </c>
      <c r="C23" s="7">
        <v>2590</v>
      </c>
      <c r="D23" s="7">
        <v>1486</v>
      </c>
      <c r="E23" s="8">
        <f aca="true" t="shared" si="5" ref="E23:E30">D23/C23*100</f>
        <v>57.374517374517374</v>
      </c>
      <c r="F23" s="9">
        <f t="shared" si="1"/>
        <v>-1174</v>
      </c>
      <c r="G23" s="8">
        <f aca="true" t="shared" si="6" ref="G23:G30">(D23-B23)/B23*100</f>
        <v>-44.13533834586466</v>
      </c>
      <c r="H23" s="7">
        <v>780</v>
      </c>
      <c r="I23" s="9">
        <f t="shared" si="3"/>
        <v>-706</v>
      </c>
      <c r="J23" s="8">
        <f aca="true" t="shared" si="7" ref="J23:J39">(H23-D23)/D23*100</f>
        <v>-47.51009421265142</v>
      </c>
      <c r="K23" s="11"/>
    </row>
    <row r="24" spans="1:11" ht="20.25" customHeight="1">
      <c r="A24" s="12" t="s">
        <v>1258</v>
      </c>
      <c r="B24" s="7">
        <v>4289</v>
      </c>
      <c r="C24" s="7">
        <v>4222</v>
      </c>
      <c r="D24" s="7">
        <v>5999</v>
      </c>
      <c r="E24" s="8">
        <f t="shared" si="5"/>
        <v>142.08905731880625</v>
      </c>
      <c r="F24" s="9">
        <f t="shared" si="1"/>
        <v>1710</v>
      </c>
      <c r="G24" s="8">
        <f t="shared" si="6"/>
        <v>39.86943343436698</v>
      </c>
      <c r="H24" s="7">
        <v>5600</v>
      </c>
      <c r="I24" s="9">
        <f t="shared" si="3"/>
        <v>-399</v>
      </c>
      <c r="J24" s="8">
        <f t="shared" si="7"/>
        <v>-6.651108518086348</v>
      </c>
      <c r="K24" s="5"/>
    </row>
    <row r="25" spans="1:11" ht="20.25" customHeight="1">
      <c r="A25" s="12" t="s">
        <v>1259</v>
      </c>
      <c r="B25" s="7">
        <v>2206</v>
      </c>
      <c r="C25" s="7">
        <v>2695</v>
      </c>
      <c r="D25" s="7">
        <v>4720</v>
      </c>
      <c r="E25" s="8">
        <f t="shared" si="5"/>
        <v>175.139146567718</v>
      </c>
      <c r="F25" s="9">
        <f t="shared" si="1"/>
        <v>2514</v>
      </c>
      <c r="G25" s="8">
        <f t="shared" si="6"/>
        <v>113.96192203082502</v>
      </c>
      <c r="H25" s="7">
        <v>3770</v>
      </c>
      <c r="I25" s="9">
        <f t="shared" si="3"/>
        <v>-950</v>
      </c>
      <c r="J25" s="8">
        <f t="shared" si="7"/>
        <v>-20.127118644067796</v>
      </c>
      <c r="K25" s="5"/>
    </row>
    <row r="26" spans="1:11" ht="20.25" customHeight="1">
      <c r="A26" s="12" t="s">
        <v>1260</v>
      </c>
      <c r="B26" s="20">
        <v>3438</v>
      </c>
      <c r="C26" s="7">
        <f>SUM(C27:C31)</f>
        <v>8662</v>
      </c>
      <c r="D26" s="7">
        <f>SUM(D27:D31)</f>
        <v>8581</v>
      </c>
      <c r="E26" s="8">
        <f t="shared" si="5"/>
        <v>99.06488108981759</v>
      </c>
      <c r="F26" s="9">
        <f t="shared" si="1"/>
        <v>5143</v>
      </c>
      <c r="G26" s="8">
        <f t="shared" si="6"/>
        <v>149.59278650378127</v>
      </c>
      <c r="H26" s="21">
        <f>SUM(H27:H31)</f>
        <v>8720</v>
      </c>
      <c r="I26" s="9">
        <f t="shared" si="3"/>
        <v>139</v>
      </c>
      <c r="J26" s="8">
        <f t="shared" si="7"/>
        <v>1.6198578254282718</v>
      </c>
      <c r="K26" s="5"/>
    </row>
    <row r="27" spans="1:11" ht="20.25" customHeight="1">
      <c r="A27" s="12" t="s">
        <v>1261</v>
      </c>
      <c r="B27" s="7">
        <v>105</v>
      </c>
      <c r="C27" s="7">
        <v>98</v>
      </c>
      <c r="D27" s="7">
        <v>107</v>
      </c>
      <c r="E27" s="8">
        <f t="shared" si="5"/>
        <v>109.18367346938776</v>
      </c>
      <c r="F27" s="9">
        <f t="shared" si="1"/>
        <v>2</v>
      </c>
      <c r="G27" s="8">
        <f t="shared" si="6"/>
        <v>1.9047619047619049</v>
      </c>
      <c r="H27" s="7">
        <v>100</v>
      </c>
      <c r="I27" s="9">
        <f t="shared" si="3"/>
        <v>-7</v>
      </c>
      <c r="J27" s="8">
        <f t="shared" si="7"/>
        <v>-6.5420560747663545</v>
      </c>
      <c r="K27" s="5"/>
    </row>
    <row r="28" spans="1:11" ht="20.25" customHeight="1">
      <c r="A28" s="12" t="s">
        <v>1262</v>
      </c>
      <c r="B28" s="22">
        <v>2494</v>
      </c>
      <c r="C28" s="7">
        <v>2619</v>
      </c>
      <c r="D28" s="7">
        <v>469</v>
      </c>
      <c r="E28" s="8">
        <f t="shared" si="5"/>
        <v>17.907598319969452</v>
      </c>
      <c r="F28" s="9">
        <f t="shared" si="1"/>
        <v>-2025</v>
      </c>
      <c r="G28" s="8">
        <f t="shared" si="6"/>
        <v>-81.19486768243786</v>
      </c>
      <c r="H28" s="22">
        <v>3050</v>
      </c>
      <c r="I28" s="9">
        <f t="shared" si="3"/>
        <v>2581</v>
      </c>
      <c r="J28" s="8">
        <f t="shared" si="7"/>
        <v>550.319829424307</v>
      </c>
      <c r="K28" s="5"/>
    </row>
    <row r="29" spans="1:11" ht="20.25" customHeight="1">
      <c r="A29" s="12" t="s">
        <v>1263</v>
      </c>
      <c r="B29" s="7">
        <v>438</v>
      </c>
      <c r="C29" s="7">
        <v>289</v>
      </c>
      <c r="D29" s="7">
        <v>2718</v>
      </c>
      <c r="E29" s="8">
        <f t="shared" si="5"/>
        <v>940.484429065744</v>
      </c>
      <c r="F29" s="9">
        <f t="shared" si="1"/>
        <v>2280</v>
      </c>
      <c r="G29" s="8">
        <f t="shared" si="6"/>
        <v>520.5479452054794</v>
      </c>
      <c r="H29" s="7">
        <v>300</v>
      </c>
      <c r="I29" s="9">
        <f t="shared" si="3"/>
        <v>-2418</v>
      </c>
      <c r="J29" s="8">
        <f t="shared" si="7"/>
        <v>-88.96247240618102</v>
      </c>
      <c r="K29" s="5"/>
    </row>
    <row r="30" spans="1:11" ht="20.25" customHeight="1">
      <c r="A30" s="12" t="s">
        <v>1264</v>
      </c>
      <c r="B30" s="7">
        <v>401</v>
      </c>
      <c r="C30" s="7">
        <v>513</v>
      </c>
      <c r="D30" s="7">
        <v>554</v>
      </c>
      <c r="E30" s="8">
        <f t="shared" si="5"/>
        <v>107.99220272904483</v>
      </c>
      <c r="F30" s="9">
        <f t="shared" si="1"/>
        <v>153</v>
      </c>
      <c r="G30" s="8">
        <f t="shared" si="6"/>
        <v>38.15461346633416</v>
      </c>
      <c r="H30" s="7"/>
      <c r="I30" s="9">
        <f t="shared" si="3"/>
        <v>-554</v>
      </c>
      <c r="J30" s="8">
        <f t="shared" si="7"/>
        <v>-100</v>
      </c>
      <c r="K30" s="5"/>
    </row>
    <row r="31" spans="1:11" ht="20.25" customHeight="1">
      <c r="A31" s="12" t="s">
        <v>1265</v>
      </c>
      <c r="B31" s="7"/>
      <c r="C31" s="7">
        <f>SUM(C32:C37)</f>
        <v>5143</v>
      </c>
      <c r="D31" s="7">
        <f>SUM(D32:D37)</f>
        <v>4733</v>
      </c>
      <c r="E31" s="8"/>
      <c r="F31" s="9">
        <f t="shared" si="1"/>
        <v>4733</v>
      </c>
      <c r="G31" s="8"/>
      <c r="H31" s="7">
        <f>SUM(H32:H37)</f>
        <v>5270</v>
      </c>
      <c r="I31" s="9">
        <f t="shared" si="3"/>
        <v>537</v>
      </c>
      <c r="J31" s="8">
        <f t="shared" si="7"/>
        <v>11.345869427424466</v>
      </c>
      <c r="K31" s="17"/>
    </row>
    <row r="32" spans="1:11" ht="20.25" customHeight="1">
      <c r="A32" s="11" t="s">
        <v>1266</v>
      </c>
      <c r="B32" s="7"/>
      <c r="C32" s="7">
        <v>1778</v>
      </c>
      <c r="D32" s="7">
        <v>1812</v>
      </c>
      <c r="E32" s="8"/>
      <c r="F32" s="9">
        <f t="shared" si="1"/>
        <v>1812</v>
      </c>
      <c r="G32" s="8"/>
      <c r="H32" s="7">
        <v>1950</v>
      </c>
      <c r="I32" s="9">
        <f t="shared" si="3"/>
        <v>138</v>
      </c>
      <c r="J32" s="8">
        <f t="shared" si="7"/>
        <v>7.6158940397351</v>
      </c>
      <c r="K32" s="17"/>
    </row>
    <row r="33" spans="1:11" ht="20.25" customHeight="1">
      <c r="A33" s="11" t="s">
        <v>1267</v>
      </c>
      <c r="B33" s="7"/>
      <c r="C33" s="7">
        <v>180</v>
      </c>
      <c r="D33" s="7">
        <v>235</v>
      </c>
      <c r="E33" s="8"/>
      <c r="F33" s="9">
        <f t="shared" si="1"/>
        <v>235</v>
      </c>
      <c r="G33" s="8"/>
      <c r="H33" s="7">
        <v>220</v>
      </c>
      <c r="I33" s="9">
        <f t="shared" si="3"/>
        <v>-15</v>
      </c>
      <c r="J33" s="8">
        <f t="shared" si="7"/>
        <v>-6.382978723404255</v>
      </c>
      <c r="K33" s="17"/>
    </row>
    <row r="34" spans="1:11" ht="20.25" customHeight="1">
      <c r="A34" s="11" t="s">
        <v>1268</v>
      </c>
      <c r="B34" s="7"/>
      <c r="C34" s="7">
        <v>400</v>
      </c>
      <c r="D34" s="7">
        <v>256</v>
      </c>
      <c r="E34" s="8"/>
      <c r="F34" s="9">
        <f t="shared" si="1"/>
        <v>256</v>
      </c>
      <c r="G34" s="8"/>
      <c r="H34" s="7">
        <v>300</v>
      </c>
      <c r="I34" s="9">
        <f t="shared" si="3"/>
        <v>44</v>
      </c>
      <c r="J34" s="8">
        <f t="shared" si="7"/>
        <v>17.1875</v>
      </c>
      <c r="K34" s="17"/>
    </row>
    <row r="35" spans="1:11" ht="20.25" customHeight="1">
      <c r="A35" s="11" t="s">
        <v>1269</v>
      </c>
      <c r="B35" s="7"/>
      <c r="C35" s="7">
        <v>200</v>
      </c>
      <c r="D35" s="7">
        <v>180</v>
      </c>
      <c r="E35" s="8"/>
      <c r="F35" s="9">
        <f t="shared" si="1"/>
        <v>180</v>
      </c>
      <c r="G35" s="8"/>
      <c r="H35" s="7">
        <v>200</v>
      </c>
      <c r="I35" s="9">
        <f t="shared" si="3"/>
        <v>20</v>
      </c>
      <c r="J35" s="8">
        <f t="shared" si="7"/>
        <v>11.11111111111111</v>
      </c>
      <c r="K35" s="17"/>
    </row>
    <row r="36" spans="1:11" ht="20.25" customHeight="1">
      <c r="A36" s="23" t="s">
        <v>1270</v>
      </c>
      <c r="B36" s="7"/>
      <c r="C36" s="7">
        <v>400</v>
      </c>
      <c r="D36" s="7">
        <v>532</v>
      </c>
      <c r="E36" s="8"/>
      <c r="F36" s="9">
        <f t="shared" si="1"/>
        <v>532</v>
      </c>
      <c r="G36" s="8"/>
      <c r="H36" s="7">
        <v>600</v>
      </c>
      <c r="I36" s="9">
        <f t="shared" si="3"/>
        <v>68</v>
      </c>
      <c r="J36" s="8">
        <f t="shared" si="7"/>
        <v>12.781954887218044</v>
      </c>
      <c r="K36" s="17"/>
    </row>
    <row r="37" spans="1:11" ht="20.25" customHeight="1">
      <c r="A37" s="23" t="s">
        <v>1271</v>
      </c>
      <c r="B37" s="7"/>
      <c r="C37" s="7">
        <v>2185</v>
      </c>
      <c r="D37" s="7">
        <v>1718</v>
      </c>
      <c r="E37" s="8"/>
      <c r="F37" s="9">
        <f t="shared" si="1"/>
        <v>1718</v>
      </c>
      <c r="G37" s="8"/>
      <c r="H37" s="7">
        <v>2000</v>
      </c>
      <c r="I37" s="9">
        <f t="shared" si="3"/>
        <v>282</v>
      </c>
      <c r="J37" s="8">
        <f t="shared" si="7"/>
        <v>16.41443538998836</v>
      </c>
      <c r="K37" s="17"/>
    </row>
    <row r="38" spans="1:11" ht="20.25" customHeight="1">
      <c r="A38" s="12" t="s">
        <v>1272</v>
      </c>
      <c r="B38" s="20">
        <v>1518</v>
      </c>
      <c r="C38" s="7">
        <v>981</v>
      </c>
      <c r="D38" s="21">
        <v>1263</v>
      </c>
      <c r="E38" s="8">
        <f>D38/C38*100</f>
        <v>128.74617737003058</v>
      </c>
      <c r="F38" s="24">
        <f t="shared" si="1"/>
        <v>-255</v>
      </c>
      <c r="G38" s="8">
        <f>(D38-B38)/B38*100</f>
        <v>-16.798418972332016</v>
      </c>
      <c r="H38" s="21">
        <v>350</v>
      </c>
      <c r="I38" s="24">
        <f t="shared" si="3"/>
        <v>-913</v>
      </c>
      <c r="J38" s="8">
        <f t="shared" si="7"/>
        <v>-72.28820269200317</v>
      </c>
      <c r="K38" s="11"/>
    </row>
    <row r="39" spans="1:11" s="84" customFormat="1" ht="20.25" customHeight="1">
      <c r="A39" s="146" t="s">
        <v>1273</v>
      </c>
      <c r="B39" s="147">
        <v>74184</v>
      </c>
      <c r="C39" s="143">
        <f>C7+C21</f>
        <v>84497.85</v>
      </c>
      <c r="D39" s="147">
        <f>D7+D21</f>
        <v>85147</v>
      </c>
      <c r="E39" s="148">
        <f>D39/C39*100</f>
        <v>100.76824439911785</v>
      </c>
      <c r="F39" s="149">
        <f t="shared" si="1"/>
        <v>10963</v>
      </c>
      <c r="G39" s="148">
        <f>(D39-B39)/B39*100</f>
        <v>14.778119271001833</v>
      </c>
      <c r="H39" s="147">
        <f>H7+H21</f>
        <v>88968</v>
      </c>
      <c r="I39" s="149">
        <f t="shared" si="3"/>
        <v>3821</v>
      </c>
      <c r="J39" s="148">
        <f t="shared" si="7"/>
        <v>4.487533324720777</v>
      </c>
      <c r="K39" s="5"/>
    </row>
    <row r="40" spans="1:11" ht="20.25" customHeight="1">
      <c r="A40" s="150" t="s">
        <v>1274</v>
      </c>
      <c r="B40" s="147">
        <v>41449</v>
      </c>
      <c r="C40" s="147">
        <f>SUM(C41:C53)</f>
        <v>52240</v>
      </c>
      <c r="D40" s="147">
        <f>SUM(D41:D53)</f>
        <v>52233</v>
      </c>
      <c r="E40" s="148"/>
      <c r="F40" s="149"/>
      <c r="G40" s="148"/>
      <c r="H40" s="147">
        <f>SUM(H41:H53)</f>
        <v>55738</v>
      </c>
      <c r="I40" s="149"/>
      <c r="J40" s="148"/>
      <c r="K40" s="5"/>
    </row>
    <row r="41" spans="1:11" ht="20.25" customHeight="1">
      <c r="A41" s="25" t="s">
        <v>1275</v>
      </c>
      <c r="B41" s="18">
        <v>5263</v>
      </c>
      <c r="C41" s="26">
        <v>5344</v>
      </c>
      <c r="D41" s="18">
        <v>5337</v>
      </c>
      <c r="E41" s="8"/>
      <c r="F41" s="19"/>
      <c r="G41" s="8"/>
      <c r="H41" s="7">
        <v>5537</v>
      </c>
      <c r="I41" s="19"/>
      <c r="J41" s="8"/>
      <c r="K41" s="5"/>
    </row>
    <row r="42" spans="1:11" ht="20.25" customHeight="1">
      <c r="A42" s="25" t="s">
        <v>1276</v>
      </c>
      <c r="B42" s="18">
        <v>1157</v>
      </c>
      <c r="C42" s="18">
        <v>1157</v>
      </c>
      <c r="D42" s="18">
        <v>1157</v>
      </c>
      <c r="E42" s="8"/>
      <c r="F42" s="19"/>
      <c r="G42" s="8"/>
      <c r="H42" s="7">
        <v>1157</v>
      </c>
      <c r="I42" s="19"/>
      <c r="J42" s="8"/>
      <c r="K42" s="5"/>
    </row>
    <row r="43" spans="1:11" ht="20.25" customHeight="1">
      <c r="A43" s="25" t="s">
        <v>1277</v>
      </c>
      <c r="B43" s="18">
        <v>3406</v>
      </c>
      <c r="C43" s="18">
        <v>3406</v>
      </c>
      <c r="D43" s="18">
        <v>3406</v>
      </c>
      <c r="E43" s="8"/>
      <c r="F43" s="19"/>
      <c r="G43" s="8"/>
      <c r="H43" s="7">
        <v>3406</v>
      </c>
      <c r="I43" s="19"/>
      <c r="J43" s="8"/>
      <c r="K43" s="5"/>
    </row>
    <row r="44" spans="1:11" ht="20.25" customHeight="1">
      <c r="A44" s="25" t="s">
        <v>1278</v>
      </c>
      <c r="B44" s="18">
        <v>822</v>
      </c>
      <c r="C44" s="18">
        <v>822</v>
      </c>
      <c r="D44" s="18">
        <v>822</v>
      </c>
      <c r="E44" s="8"/>
      <c r="F44" s="19"/>
      <c r="G44" s="8"/>
      <c r="H44" s="7">
        <v>822</v>
      </c>
      <c r="I44" s="19"/>
      <c r="J44" s="8"/>
      <c r="K44" s="5"/>
    </row>
    <row r="45" spans="1:11" ht="20.25" customHeight="1">
      <c r="A45" s="25" t="s">
        <v>1279</v>
      </c>
      <c r="B45" s="18">
        <v>7572</v>
      </c>
      <c r="C45" s="18">
        <v>7572</v>
      </c>
      <c r="D45" s="18">
        <v>7572</v>
      </c>
      <c r="E45" s="8"/>
      <c r="F45" s="19"/>
      <c r="G45" s="8"/>
      <c r="H45" s="18">
        <v>7572</v>
      </c>
      <c r="I45" s="19"/>
      <c r="J45" s="8"/>
      <c r="K45" s="5"/>
    </row>
    <row r="46" spans="1:11" ht="20.25" customHeight="1">
      <c r="A46" s="25" t="s">
        <v>1280</v>
      </c>
      <c r="B46" s="18">
        <v>4080</v>
      </c>
      <c r="C46" s="18">
        <v>4080</v>
      </c>
      <c r="D46" s="18">
        <v>4080</v>
      </c>
      <c r="E46" s="8"/>
      <c r="F46" s="19"/>
      <c r="G46" s="8"/>
      <c r="H46" s="18">
        <v>4080</v>
      </c>
      <c r="I46" s="19"/>
      <c r="J46" s="8"/>
      <c r="K46" s="5"/>
    </row>
    <row r="47" spans="1:11" ht="20.25" customHeight="1">
      <c r="A47" s="25" t="s">
        <v>1281</v>
      </c>
      <c r="B47" s="18">
        <v>9321</v>
      </c>
      <c r="C47" s="27">
        <f>12199+3263</f>
        <v>15462</v>
      </c>
      <c r="D47" s="18">
        <v>15462</v>
      </c>
      <c r="E47" s="8"/>
      <c r="F47" s="19"/>
      <c r="G47" s="8"/>
      <c r="H47" s="18">
        <v>15171</v>
      </c>
      <c r="I47" s="19"/>
      <c r="J47" s="8"/>
      <c r="K47" s="5"/>
    </row>
    <row r="48" spans="1:11" ht="20.25" customHeight="1">
      <c r="A48" s="25" t="s">
        <v>1282</v>
      </c>
      <c r="B48" s="18">
        <v>1234</v>
      </c>
      <c r="C48" s="27">
        <v>1959</v>
      </c>
      <c r="D48" s="18">
        <v>1959</v>
      </c>
      <c r="E48" s="8"/>
      <c r="F48" s="19"/>
      <c r="G48" s="8"/>
      <c r="H48" s="18">
        <v>1763</v>
      </c>
      <c r="I48" s="19"/>
      <c r="J48" s="8"/>
      <c r="K48" s="5"/>
    </row>
    <row r="49" spans="1:11" ht="20.25" customHeight="1">
      <c r="A49" s="25" t="s">
        <v>1283</v>
      </c>
      <c r="B49" s="18">
        <v>6577</v>
      </c>
      <c r="C49" s="27">
        <v>7640</v>
      </c>
      <c r="D49" s="28">
        <v>7640</v>
      </c>
      <c r="E49" s="8"/>
      <c r="F49" s="24"/>
      <c r="G49" s="8"/>
      <c r="H49" s="18">
        <v>7364</v>
      </c>
      <c r="I49" s="24"/>
      <c r="J49" s="8"/>
      <c r="K49" s="5"/>
    </row>
    <row r="50" spans="1:11" ht="20.25" customHeight="1">
      <c r="A50" s="25" t="s">
        <v>1284</v>
      </c>
      <c r="B50" s="18">
        <v>60</v>
      </c>
      <c r="C50" s="18">
        <v>60</v>
      </c>
      <c r="D50" s="18">
        <v>60</v>
      </c>
      <c r="E50" s="8"/>
      <c r="F50" s="19"/>
      <c r="G50" s="8"/>
      <c r="H50" s="18">
        <v>60</v>
      </c>
      <c r="I50" s="19"/>
      <c r="J50" s="8"/>
      <c r="K50" s="5"/>
    </row>
    <row r="51" spans="1:11" ht="20.25" customHeight="1">
      <c r="A51" s="25" t="s">
        <v>1285</v>
      </c>
      <c r="B51" s="18">
        <v>84</v>
      </c>
      <c r="C51" s="27">
        <f>84+1053+210+1274+114</f>
        <v>2735</v>
      </c>
      <c r="D51" s="18">
        <v>2735</v>
      </c>
      <c r="E51" s="8"/>
      <c r="F51" s="19"/>
      <c r="G51" s="8"/>
      <c r="H51" s="18">
        <v>2224</v>
      </c>
      <c r="I51" s="19"/>
      <c r="J51" s="8"/>
      <c r="K51" s="5"/>
    </row>
    <row r="52" spans="1:11" ht="20.25" customHeight="1">
      <c r="A52" s="25" t="s">
        <v>1286</v>
      </c>
      <c r="B52" s="18">
        <v>1873</v>
      </c>
      <c r="C52" s="27">
        <v>2003</v>
      </c>
      <c r="D52" s="18">
        <v>2003</v>
      </c>
      <c r="E52" s="8"/>
      <c r="F52" s="19"/>
      <c r="G52" s="8"/>
      <c r="H52" s="18">
        <v>6582</v>
      </c>
      <c r="I52" s="19"/>
      <c r="J52" s="8"/>
      <c r="K52" s="5"/>
    </row>
    <row r="53" spans="1:11" ht="20.25" customHeight="1">
      <c r="A53" s="25" t="s">
        <v>1287</v>
      </c>
      <c r="B53" s="18"/>
      <c r="C53" s="7"/>
      <c r="D53" s="18"/>
      <c r="E53" s="8"/>
      <c r="F53" s="19"/>
      <c r="G53" s="8"/>
      <c r="H53" s="7"/>
      <c r="I53" s="19"/>
      <c r="J53" s="8"/>
      <c r="K53" s="5"/>
    </row>
    <row r="54" spans="1:11" s="84" customFormat="1" ht="20.25" customHeight="1">
      <c r="A54" s="150" t="s">
        <v>1288</v>
      </c>
      <c r="B54" s="147">
        <v>82320</v>
      </c>
      <c r="C54" s="147">
        <f>C55+C56</f>
        <v>0</v>
      </c>
      <c r="D54" s="147">
        <f>D55+D56</f>
        <v>89041</v>
      </c>
      <c r="E54" s="147"/>
      <c r="F54" s="149"/>
      <c r="G54" s="148"/>
      <c r="H54" s="151">
        <f>SUM(H55:H56)</f>
        <v>0</v>
      </c>
      <c r="I54" s="149"/>
      <c r="J54" s="152"/>
      <c r="K54" s="5"/>
    </row>
    <row r="55" spans="1:11" s="84" customFormat="1" ht="20.25" customHeight="1">
      <c r="A55" s="17" t="s">
        <v>1289</v>
      </c>
      <c r="B55" s="18">
        <v>79530</v>
      </c>
      <c r="C55" s="18"/>
      <c r="D55" s="18">
        <v>85769</v>
      </c>
      <c r="E55" s="15"/>
      <c r="F55" s="19"/>
      <c r="G55" s="8"/>
      <c r="H55" s="29"/>
      <c r="I55" s="19"/>
      <c r="J55" s="8"/>
      <c r="K55" s="5"/>
    </row>
    <row r="56" spans="1:11" s="84" customFormat="1" ht="20.25" customHeight="1">
      <c r="A56" s="17" t="s">
        <v>1290</v>
      </c>
      <c r="B56" s="18">
        <v>2790</v>
      </c>
      <c r="C56" s="18"/>
      <c r="D56" s="18">
        <v>3272</v>
      </c>
      <c r="E56" s="15"/>
      <c r="F56" s="19"/>
      <c r="G56" s="8"/>
      <c r="H56" s="29"/>
      <c r="I56" s="19"/>
      <c r="J56" s="8"/>
      <c r="K56" s="5"/>
    </row>
    <row r="57" spans="1:11" s="84" customFormat="1" ht="20.25" customHeight="1">
      <c r="A57" s="153" t="s">
        <v>1229</v>
      </c>
      <c r="B57" s="147">
        <v>2400</v>
      </c>
      <c r="C57" s="154">
        <v>25300</v>
      </c>
      <c r="D57" s="147">
        <v>25300</v>
      </c>
      <c r="E57" s="148"/>
      <c r="F57" s="149"/>
      <c r="G57" s="148"/>
      <c r="H57" s="143"/>
      <c r="I57" s="149"/>
      <c r="J57" s="148"/>
      <c r="K57" s="5"/>
    </row>
    <row r="58" spans="1:11" ht="20.25" customHeight="1">
      <c r="A58" s="150" t="s">
        <v>1291</v>
      </c>
      <c r="B58" s="147">
        <v>5273</v>
      </c>
      <c r="C58" s="143">
        <f>SUM(C59:C60)</f>
        <v>8580</v>
      </c>
      <c r="D58" s="147">
        <v>8580</v>
      </c>
      <c r="E58" s="147"/>
      <c r="F58" s="149"/>
      <c r="G58" s="148"/>
      <c r="H58" s="143">
        <f>H59+H60</f>
        <v>11120</v>
      </c>
      <c r="I58" s="149"/>
      <c r="J58" s="148"/>
      <c r="K58" s="5"/>
    </row>
    <row r="59" spans="1:11" ht="20.25" customHeight="1">
      <c r="A59" s="17" t="s">
        <v>1292</v>
      </c>
      <c r="B59" s="18">
        <v>4669</v>
      </c>
      <c r="C59" s="18">
        <v>6315</v>
      </c>
      <c r="D59" s="18">
        <f>D58-D60</f>
        <v>6315</v>
      </c>
      <c r="E59" s="18"/>
      <c r="F59" s="19"/>
      <c r="G59" s="8"/>
      <c r="H59" s="7">
        <v>10363</v>
      </c>
      <c r="I59" s="19"/>
      <c r="J59" s="8"/>
      <c r="K59" s="5"/>
    </row>
    <row r="60" spans="1:11" ht="20.25" customHeight="1">
      <c r="A60" s="17" t="s">
        <v>1293</v>
      </c>
      <c r="B60" s="18">
        <v>604</v>
      </c>
      <c r="C60" s="18">
        <v>2265</v>
      </c>
      <c r="D60" s="18">
        <v>2265</v>
      </c>
      <c r="E60" s="18"/>
      <c r="F60" s="19"/>
      <c r="G60" s="8"/>
      <c r="H60" s="7">
        <v>757</v>
      </c>
      <c r="I60" s="19"/>
      <c r="J60" s="8"/>
      <c r="K60" s="5"/>
    </row>
    <row r="61" spans="1:11" ht="20.25" customHeight="1">
      <c r="A61" s="150" t="s">
        <v>1230</v>
      </c>
      <c r="B61" s="155"/>
      <c r="C61" s="147">
        <v>274</v>
      </c>
      <c r="D61" s="147">
        <v>247</v>
      </c>
      <c r="E61" s="155"/>
      <c r="F61" s="149"/>
      <c r="G61" s="152"/>
      <c r="H61" s="151"/>
      <c r="I61" s="149"/>
      <c r="J61" s="152"/>
      <c r="K61" s="5"/>
    </row>
    <row r="62" spans="1:11" ht="27" customHeight="1">
      <c r="A62" s="150" t="s">
        <v>1294</v>
      </c>
      <c r="B62" s="147"/>
      <c r="C62" s="143">
        <f>SUM(C63:C64)</f>
        <v>3406</v>
      </c>
      <c r="D62" s="147">
        <f>SUM(D63:D64)</f>
        <v>3406</v>
      </c>
      <c r="E62" s="147"/>
      <c r="F62" s="149"/>
      <c r="G62" s="148"/>
      <c r="H62" s="143">
        <f>H63+H64</f>
        <v>0</v>
      </c>
      <c r="I62" s="149"/>
      <c r="J62" s="152"/>
      <c r="K62" s="5"/>
    </row>
    <row r="63" spans="1:11" ht="20.25" customHeight="1">
      <c r="A63" s="17" t="s">
        <v>1295</v>
      </c>
      <c r="B63" s="18"/>
      <c r="C63" s="18">
        <v>2181</v>
      </c>
      <c r="D63" s="18">
        <v>2181</v>
      </c>
      <c r="E63" s="18"/>
      <c r="F63" s="19"/>
      <c r="G63" s="8"/>
      <c r="H63" s="7"/>
      <c r="I63" s="19"/>
      <c r="J63" s="8"/>
      <c r="K63" s="5"/>
    </row>
    <row r="64" spans="1:11" ht="20.25" customHeight="1">
      <c r="A64" s="17" t="s">
        <v>1296</v>
      </c>
      <c r="B64" s="18"/>
      <c r="C64" s="18">
        <v>1225</v>
      </c>
      <c r="D64" s="18">
        <v>1225</v>
      </c>
      <c r="E64" s="18"/>
      <c r="F64" s="19"/>
      <c r="G64" s="8"/>
      <c r="H64" s="7"/>
      <c r="I64" s="19"/>
      <c r="J64" s="8"/>
      <c r="K64" s="5"/>
    </row>
    <row r="65" spans="1:11" ht="20.25" customHeight="1">
      <c r="A65" s="150" t="s">
        <v>1297</v>
      </c>
      <c r="B65" s="147"/>
      <c r="C65" s="143">
        <v>40000</v>
      </c>
      <c r="D65" s="147"/>
      <c r="E65" s="147"/>
      <c r="F65" s="149"/>
      <c r="G65" s="148"/>
      <c r="H65" s="143">
        <v>67523</v>
      </c>
      <c r="I65" s="149"/>
      <c r="J65" s="152"/>
      <c r="K65" s="5"/>
    </row>
    <row r="66" spans="1:11" ht="20.25" customHeight="1">
      <c r="A66" s="105" t="s">
        <v>1299</v>
      </c>
      <c r="B66" s="156">
        <v>205626</v>
      </c>
      <c r="C66" s="157">
        <f>C39+C40+C54+C57+C58+C61+C62+C65</f>
        <v>214297.85</v>
      </c>
      <c r="D66" s="157">
        <f>D39+D40+D54+D57+D58+D61+D62+D65</f>
        <v>263954</v>
      </c>
      <c r="E66" s="158">
        <f>D66/C66*100</f>
        <v>123.17155771744793</v>
      </c>
      <c r="F66" s="159">
        <f>D66-B66</f>
        <v>58328</v>
      </c>
      <c r="G66" s="158">
        <f>(D66-B66)/B66*100</f>
        <v>28.366062657446044</v>
      </c>
      <c r="H66" s="157">
        <f>H39+H40+H54+H57+H58+H62+H65-1</f>
        <v>223348</v>
      </c>
      <c r="I66" s="159">
        <f>H66-D66</f>
        <v>-40606</v>
      </c>
      <c r="J66" s="158">
        <f>(H66-D66)/D66*100</f>
        <v>-15.383741106404905</v>
      </c>
      <c r="K66" s="17" t="s">
        <v>1298</v>
      </c>
    </row>
    <row r="67" ht="15.75"/>
    <row r="68" ht="15.75"/>
    <row r="69" ht="15.75"/>
    <row r="70" ht="15.75"/>
  </sheetData>
  <mergeCells count="13">
    <mergeCell ref="A2:K2"/>
    <mergeCell ref="A4:A6"/>
    <mergeCell ref="B4:B6"/>
    <mergeCell ref="H5:H6"/>
    <mergeCell ref="I5:J5"/>
    <mergeCell ref="I3:J3"/>
    <mergeCell ref="C4:G4"/>
    <mergeCell ref="C5:C6"/>
    <mergeCell ref="D5:D6"/>
    <mergeCell ref="E5:E6"/>
    <mergeCell ref="F5:G5"/>
    <mergeCell ref="H4:J4"/>
    <mergeCell ref="K4:K6"/>
  </mergeCells>
  <printOptions horizontalCentered="1"/>
  <pageMargins left="0.5" right="0.53" top="0.51" bottom="0.49" header="0.51" footer="0.27"/>
  <pageSetup horizontalDpi="600" verticalDpi="600" orientation="landscape" paperSize="9" r:id="rId3"/>
  <headerFooter alignWithMargins="0">
    <oddFooter>&amp;C&amp;10第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2"/>
  <sheetViews>
    <sheetView showZeros="0" workbookViewId="0" topLeftCell="A1">
      <pane xSplit="1" ySplit="6" topLeftCell="B96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N991" sqref="N991"/>
    </sheetView>
  </sheetViews>
  <sheetFormatPr defaultColWidth="9.00390625" defaultRowHeight="14.25"/>
  <cols>
    <col min="1" max="1" width="34.75390625" style="39" customWidth="1"/>
    <col min="2" max="2" width="0.74609375" style="34" hidden="1" customWidth="1"/>
    <col min="3" max="3" width="7.25390625" style="35" customWidth="1"/>
    <col min="4" max="4" width="7.375" style="34" customWidth="1"/>
    <col min="5" max="5" width="6.50390625" style="36" customWidth="1"/>
    <col min="6" max="6" width="7.00390625" style="34" customWidth="1"/>
    <col min="7" max="7" width="5.25390625" style="37" customWidth="1"/>
    <col min="8" max="8" width="7.50390625" style="34" customWidth="1"/>
    <col min="9" max="9" width="6.375" style="34" customWidth="1"/>
    <col min="10" max="10" width="6.25390625" style="37" customWidth="1"/>
    <col min="11" max="11" width="9.00390625" style="39" hidden="1" customWidth="1"/>
    <col min="12" max="16384" width="9.00390625" style="39" customWidth="1"/>
  </cols>
  <sheetData>
    <row r="1" spans="1:10" ht="13.5" customHeight="1">
      <c r="A1" s="160" t="s">
        <v>1308</v>
      </c>
      <c r="J1" s="38" t="s">
        <v>1309</v>
      </c>
    </row>
    <row r="2" spans="1:10" ht="19.5" customHeight="1">
      <c r="A2" s="190" t="s">
        <v>183</v>
      </c>
      <c r="B2" s="190"/>
      <c r="C2" s="190"/>
      <c r="D2" s="190"/>
      <c r="E2" s="191"/>
      <c r="F2" s="190"/>
      <c r="G2" s="190"/>
      <c r="H2" s="190"/>
      <c r="I2" s="190"/>
      <c r="J2" s="190"/>
    </row>
    <row r="3" spans="9:11" ht="18" customHeight="1">
      <c r="I3" s="206" t="s">
        <v>1232</v>
      </c>
      <c r="J3" s="206"/>
      <c r="K3" s="206"/>
    </row>
    <row r="4" spans="1:10" s="40" customFormat="1" ht="18" customHeight="1">
      <c r="A4" s="192" t="s">
        <v>161</v>
      </c>
      <c r="B4" s="195" t="s">
        <v>200</v>
      </c>
      <c r="C4" s="198" t="s">
        <v>201</v>
      </c>
      <c r="D4" s="198"/>
      <c r="E4" s="199"/>
      <c r="F4" s="198"/>
      <c r="G4" s="198"/>
      <c r="H4" s="198" t="s">
        <v>202</v>
      </c>
      <c r="I4" s="198"/>
      <c r="J4" s="198"/>
    </row>
    <row r="5" spans="1:10" s="40" customFormat="1" ht="28.5" customHeight="1">
      <c r="A5" s="193"/>
      <c r="B5" s="196"/>
      <c r="C5" s="182" t="s">
        <v>191</v>
      </c>
      <c r="D5" s="201" t="s">
        <v>1310</v>
      </c>
      <c r="E5" s="203" t="s">
        <v>194</v>
      </c>
      <c r="F5" s="180" t="s">
        <v>192</v>
      </c>
      <c r="G5" s="205"/>
      <c r="H5" s="207" t="s">
        <v>204</v>
      </c>
      <c r="I5" s="180" t="s">
        <v>193</v>
      </c>
      <c r="J5" s="181"/>
    </row>
    <row r="6" spans="1:10" s="40" customFormat="1" ht="18" customHeight="1">
      <c r="A6" s="194"/>
      <c r="B6" s="197"/>
      <c r="C6" s="200"/>
      <c r="D6" s="202"/>
      <c r="E6" s="204"/>
      <c r="F6" s="41" t="s">
        <v>205</v>
      </c>
      <c r="G6" s="42" t="s">
        <v>1313</v>
      </c>
      <c r="H6" s="208"/>
      <c r="I6" s="41" t="s">
        <v>206</v>
      </c>
      <c r="J6" s="42" t="s">
        <v>1313</v>
      </c>
    </row>
    <row r="7" spans="1:11" ht="18" customHeight="1">
      <c r="A7" s="43" t="s">
        <v>1314</v>
      </c>
      <c r="B7" s="44">
        <v>20854.94</v>
      </c>
      <c r="C7" s="45">
        <v>14357.9621</v>
      </c>
      <c r="D7" s="46">
        <f>D8+D20+D29+D41+D53+D64+D75+D87+D96+D106+D121+D130+D141+D153+D163+D176+D183+D190+D199+D205+D212+D220+D227+D233+D239+D245+D251+D257</f>
        <v>22627</v>
      </c>
      <c r="E7" s="47">
        <f>D7/C7*100</f>
        <v>157.59200255863607</v>
      </c>
      <c r="F7" s="46">
        <f>D7-B7</f>
        <v>1772.0600000000013</v>
      </c>
      <c r="G7" s="48">
        <f>F7/B7*100</f>
        <v>8.497075513043919</v>
      </c>
      <c r="H7" s="46">
        <f>H8+H20+H29+H41+H53+H64+H75+H87+H96+H106+H121+H130+H141+H153+H163+H176+H183+H190+H199+H205+H212+H220+H227+H233+H239+H245+H251+H257</f>
        <v>18407</v>
      </c>
      <c r="I7" s="46">
        <f>H7-C7</f>
        <v>4049.0378999999994</v>
      </c>
      <c r="J7" s="48">
        <f>I7/C7*100</f>
        <v>28.200644853352824</v>
      </c>
      <c r="K7" s="39">
        <v>1</v>
      </c>
    </row>
    <row r="8" spans="1:11" ht="18" customHeight="1">
      <c r="A8" s="49" t="s">
        <v>207</v>
      </c>
      <c r="B8" s="50">
        <v>479</v>
      </c>
      <c r="C8" s="51">
        <v>478.879</v>
      </c>
      <c r="D8" s="52">
        <f>SUM(D9:D19)</f>
        <v>663</v>
      </c>
      <c r="E8" s="53">
        <f>D8/C8*100</f>
        <v>138.44833454797558</v>
      </c>
      <c r="F8" s="52">
        <f>D8-B8</f>
        <v>184</v>
      </c>
      <c r="G8" s="54">
        <f>F8/B8*100</f>
        <v>38.413361169102295</v>
      </c>
      <c r="H8" s="52">
        <f>SUM(H9:H19)</f>
        <v>620</v>
      </c>
      <c r="I8" s="52">
        <f>H8-C8</f>
        <v>141.12099999999998</v>
      </c>
      <c r="J8" s="54">
        <f>I8/C8*100</f>
        <v>29.469030799011854</v>
      </c>
      <c r="K8" s="39">
        <v>1</v>
      </c>
    </row>
    <row r="9" spans="1:10" ht="18" customHeight="1">
      <c r="A9" s="55" t="s">
        <v>208</v>
      </c>
      <c r="B9" s="56"/>
      <c r="C9" s="57">
        <v>266.779</v>
      </c>
      <c r="D9" s="58">
        <v>437</v>
      </c>
      <c r="E9" s="59"/>
      <c r="F9" s="58"/>
      <c r="G9" s="60"/>
      <c r="H9" s="58">
        <v>335</v>
      </c>
      <c r="I9" s="58"/>
      <c r="J9" s="60"/>
    </row>
    <row r="10" spans="1:10" ht="18" customHeight="1">
      <c r="A10" s="55" t="s">
        <v>209</v>
      </c>
      <c r="B10" s="56"/>
      <c r="C10" s="57">
        <v>20</v>
      </c>
      <c r="D10" s="58">
        <v>21</v>
      </c>
      <c r="E10" s="59"/>
      <c r="F10" s="58"/>
      <c r="G10" s="60"/>
      <c r="H10" s="58">
        <v>25</v>
      </c>
      <c r="I10" s="58"/>
      <c r="J10" s="60"/>
    </row>
    <row r="11" spans="1:10" ht="18" customHeight="1">
      <c r="A11" s="61" t="s">
        <v>210</v>
      </c>
      <c r="B11" s="56"/>
      <c r="C11" s="57">
        <v>0</v>
      </c>
      <c r="D11" s="58"/>
      <c r="E11" s="59"/>
      <c r="F11" s="58"/>
      <c r="G11" s="60"/>
      <c r="H11" s="58"/>
      <c r="I11" s="58"/>
      <c r="J11" s="60"/>
    </row>
    <row r="12" spans="1:10" ht="18" customHeight="1">
      <c r="A12" s="61" t="s">
        <v>211</v>
      </c>
      <c r="B12" s="56"/>
      <c r="C12" s="57">
        <v>55</v>
      </c>
      <c r="D12" s="58">
        <v>55</v>
      </c>
      <c r="E12" s="59"/>
      <c r="F12" s="58"/>
      <c r="G12" s="60"/>
      <c r="H12" s="58">
        <v>104</v>
      </c>
      <c r="I12" s="58"/>
      <c r="J12" s="60"/>
    </row>
    <row r="13" spans="1:10" ht="18" customHeight="1">
      <c r="A13" s="61" t="s">
        <v>212</v>
      </c>
      <c r="B13" s="56"/>
      <c r="C13" s="57">
        <v>0</v>
      </c>
      <c r="D13" s="58"/>
      <c r="E13" s="59"/>
      <c r="F13" s="58"/>
      <c r="G13" s="60"/>
      <c r="H13" s="58"/>
      <c r="I13" s="58"/>
      <c r="J13" s="60"/>
    </row>
    <row r="14" spans="1:10" ht="18" customHeight="1">
      <c r="A14" s="62" t="s">
        <v>213</v>
      </c>
      <c r="B14" s="58"/>
      <c r="C14" s="57">
        <v>0</v>
      </c>
      <c r="D14" s="58"/>
      <c r="E14" s="59"/>
      <c r="F14" s="58"/>
      <c r="G14" s="60"/>
      <c r="H14" s="58"/>
      <c r="I14" s="58"/>
      <c r="J14" s="60"/>
    </row>
    <row r="15" spans="1:10" ht="18" customHeight="1">
      <c r="A15" s="62" t="s">
        <v>214</v>
      </c>
      <c r="B15" s="58"/>
      <c r="C15" s="57">
        <v>0</v>
      </c>
      <c r="D15" s="58">
        <v>13</v>
      </c>
      <c r="E15" s="59"/>
      <c r="F15" s="58"/>
      <c r="G15" s="60"/>
      <c r="H15" s="58"/>
      <c r="I15" s="58"/>
      <c r="J15" s="60"/>
    </row>
    <row r="16" spans="1:10" ht="18" customHeight="1">
      <c r="A16" s="62" t="s">
        <v>215</v>
      </c>
      <c r="B16" s="58"/>
      <c r="C16" s="57">
        <v>132.1</v>
      </c>
      <c r="D16" s="58">
        <v>132</v>
      </c>
      <c r="E16" s="59"/>
      <c r="F16" s="58"/>
      <c r="G16" s="60"/>
      <c r="H16" s="58">
        <v>151</v>
      </c>
      <c r="I16" s="58"/>
      <c r="J16" s="60"/>
    </row>
    <row r="17" spans="1:10" ht="18" customHeight="1">
      <c r="A17" s="62" t="s">
        <v>216</v>
      </c>
      <c r="B17" s="58"/>
      <c r="C17" s="57">
        <v>0</v>
      </c>
      <c r="D17" s="58"/>
      <c r="E17" s="59"/>
      <c r="F17" s="58"/>
      <c r="G17" s="60"/>
      <c r="H17" s="58"/>
      <c r="I17" s="58"/>
      <c r="J17" s="60"/>
    </row>
    <row r="18" spans="1:10" ht="18" customHeight="1">
      <c r="A18" s="62" t="s">
        <v>217</v>
      </c>
      <c r="B18" s="58"/>
      <c r="C18" s="57">
        <v>0</v>
      </c>
      <c r="D18" s="58"/>
      <c r="E18" s="59"/>
      <c r="F18" s="58"/>
      <c r="G18" s="60"/>
      <c r="H18" s="58"/>
      <c r="I18" s="58"/>
      <c r="J18" s="60"/>
    </row>
    <row r="19" spans="1:10" ht="18" customHeight="1">
      <c r="A19" s="62" t="s">
        <v>218</v>
      </c>
      <c r="B19" s="58"/>
      <c r="C19" s="57">
        <v>5</v>
      </c>
      <c r="D19" s="58">
        <v>5</v>
      </c>
      <c r="E19" s="59"/>
      <c r="F19" s="58"/>
      <c r="G19" s="60"/>
      <c r="H19" s="58">
        <v>5</v>
      </c>
      <c r="I19" s="58"/>
      <c r="J19" s="60"/>
    </row>
    <row r="20" spans="1:11" ht="18" customHeight="1">
      <c r="A20" s="49" t="s">
        <v>219</v>
      </c>
      <c r="B20" s="50">
        <v>268</v>
      </c>
      <c r="C20" s="51">
        <v>213.9963</v>
      </c>
      <c r="D20" s="52">
        <f>SUM(D21:D28)</f>
        <v>337</v>
      </c>
      <c r="E20" s="53">
        <f>D20/C20*100</f>
        <v>157.47935828797043</v>
      </c>
      <c r="F20" s="52">
        <f>D20-B20</f>
        <v>69</v>
      </c>
      <c r="G20" s="54">
        <f>F20/B20*100</f>
        <v>25.74626865671642</v>
      </c>
      <c r="H20" s="52">
        <f>SUM(H21:H28)</f>
        <v>280</v>
      </c>
      <c r="I20" s="52">
        <f>H20-C20</f>
        <v>66.00370000000001</v>
      </c>
      <c r="J20" s="54">
        <f>I20/C20*100</f>
        <v>30.843383740746926</v>
      </c>
      <c r="K20" s="39">
        <v>1</v>
      </c>
    </row>
    <row r="21" spans="1:10" ht="18" customHeight="1">
      <c r="A21" s="55" t="s">
        <v>208</v>
      </c>
      <c r="B21" s="56"/>
      <c r="C21" s="57">
        <v>142.4578</v>
      </c>
      <c r="D21" s="58">
        <v>248</v>
      </c>
      <c r="E21" s="59"/>
      <c r="F21" s="58"/>
      <c r="G21" s="60"/>
      <c r="H21" s="58">
        <v>156</v>
      </c>
      <c r="I21" s="58"/>
      <c r="J21" s="60"/>
    </row>
    <row r="22" spans="1:10" ht="18" customHeight="1">
      <c r="A22" s="55" t="s">
        <v>209</v>
      </c>
      <c r="B22" s="56"/>
      <c r="C22" s="57">
        <v>26</v>
      </c>
      <c r="D22" s="58">
        <v>30</v>
      </c>
      <c r="E22" s="59"/>
      <c r="F22" s="58"/>
      <c r="G22" s="60"/>
      <c r="H22" s="58">
        <v>16</v>
      </c>
      <c r="I22" s="58"/>
      <c r="J22" s="60"/>
    </row>
    <row r="23" spans="1:10" ht="18" customHeight="1">
      <c r="A23" s="61" t="s">
        <v>210</v>
      </c>
      <c r="B23" s="56"/>
      <c r="C23" s="57">
        <v>0</v>
      </c>
      <c r="D23" s="58"/>
      <c r="E23" s="59"/>
      <c r="F23" s="58"/>
      <c r="G23" s="60"/>
      <c r="H23" s="58"/>
      <c r="I23" s="58"/>
      <c r="J23" s="60"/>
    </row>
    <row r="24" spans="1:10" ht="18" customHeight="1">
      <c r="A24" s="61" t="s">
        <v>220</v>
      </c>
      <c r="B24" s="56"/>
      <c r="C24" s="57">
        <v>25.7385</v>
      </c>
      <c r="D24" s="58">
        <v>26</v>
      </c>
      <c r="E24" s="59"/>
      <c r="F24" s="58"/>
      <c r="G24" s="60"/>
      <c r="H24" s="58">
        <v>66</v>
      </c>
      <c r="I24" s="58"/>
      <c r="J24" s="60"/>
    </row>
    <row r="25" spans="1:10" ht="18" customHeight="1">
      <c r="A25" s="61" t="s">
        <v>221</v>
      </c>
      <c r="B25" s="56"/>
      <c r="C25" s="57">
        <v>19.8</v>
      </c>
      <c r="D25" s="58">
        <v>33</v>
      </c>
      <c r="E25" s="59"/>
      <c r="F25" s="58"/>
      <c r="G25" s="60"/>
      <c r="H25" s="58">
        <v>42</v>
      </c>
      <c r="I25" s="58"/>
      <c r="J25" s="60"/>
    </row>
    <row r="26" spans="1:10" ht="18" customHeight="1">
      <c r="A26" s="61" t="s">
        <v>222</v>
      </c>
      <c r="B26" s="56"/>
      <c r="C26" s="57">
        <v>0</v>
      </c>
      <c r="D26" s="58"/>
      <c r="E26" s="59"/>
      <c r="F26" s="58"/>
      <c r="G26" s="60"/>
      <c r="H26" s="58"/>
      <c r="I26" s="58"/>
      <c r="J26" s="60"/>
    </row>
    <row r="27" spans="1:10" ht="18" customHeight="1">
      <c r="A27" s="61" t="s">
        <v>217</v>
      </c>
      <c r="B27" s="56"/>
      <c r="C27" s="57">
        <v>0</v>
      </c>
      <c r="D27" s="58"/>
      <c r="E27" s="59"/>
      <c r="F27" s="58"/>
      <c r="G27" s="60"/>
      <c r="H27" s="58"/>
      <c r="I27" s="58"/>
      <c r="J27" s="60"/>
    </row>
    <row r="28" spans="1:10" ht="18" customHeight="1">
      <c r="A28" s="61" t="s">
        <v>223</v>
      </c>
      <c r="B28" s="56"/>
      <c r="C28" s="57">
        <v>0</v>
      </c>
      <c r="D28" s="58"/>
      <c r="E28" s="59"/>
      <c r="F28" s="58"/>
      <c r="G28" s="60"/>
      <c r="H28" s="58"/>
      <c r="I28" s="58"/>
      <c r="J28" s="60"/>
    </row>
    <row r="29" spans="1:11" ht="18" customHeight="1">
      <c r="A29" s="49" t="s">
        <v>224</v>
      </c>
      <c r="B29" s="50">
        <v>8248.94</v>
      </c>
      <c r="C29" s="51">
        <v>7045.6006</v>
      </c>
      <c r="D29" s="52">
        <f>SUM(D30:D40)</f>
        <v>10189</v>
      </c>
      <c r="E29" s="53">
        <f>D29/C29*100</f>
        <v>144.61506659914843</v>
      </c>
      <c r="F29" s="52">
        <f>D29-B29</f>
        <v>1940.0599999999995</v>
      </c>
      <c r="G29" s="54">
        <f>F29/B29*100</f>
        <v>23.51890061026022</v>
      </c>
      <c r="H29" s="52">
        <f>SUM(H30:H40)</f>
        <v>8694</v>
      </c>
      <c r="I29" s="52">
        <f>H29-C29</f>
        <v>1648.3994000000002</v>
      </c>
      <c r="J29" s="54">
        <f>I29/C29*100</f>
        <v>23.396151635390748</v>
      </c>
      <c r="K29" s="39">
        <v>1</v>
      </c>
    </row>
    <row r="30" spans="1:10" ht="18" customHeight="1">
      <c r="A30" s="55" t="s">
        <v>208</v>
      </c>
      <c r="B30" s="56"/>
      <c r="C30" s="57">
        <v>1976.5442</v>
      </c>
      <c r="D30" s="58">
        <v>3928</v>
      </c>
      <c r="E30" s="59"/>
      <c r="F30" s="58"/>
      <c r="G30" s="60"/>
      <c r="H30" s="58">
        <v>2619</v>
      </c>
      <c r="I30" s="58"/>
      <c r="J30" s="60"/>
    </row>
    <row r="31" spans="1:10" ht="18" customHeight="1">
      <c r="A31" s="55" t="s">
        <v>209</v>
      </c>
      <c r="B31" s="56"/>
      <c r="C31" s="57">
        <v>2173.0243</v>
      </c>
      <c r="D31" s="58">
        <v>2069</v>
      </c>
      <c r="E31" s="59"/>
      <c r="F31" s="58"/>
      <c r="G31" s="60"/>
      <c r="H31" s="58">
        <v>2034</v>
      </c>
      <c r="I31" s="58"/>
      <c r="J31" s="60"/>
    </row>
    <row r="32" spans="1:10" ht="18" customHeight="1">
      <c r="A32" s="61" t="s">
        <v>210</v>
      </c>
      <c r="B32" s="56"/>
      <c r="C32" s="57">
        <v>523.0742</v>
      </c>
      <c r="D32" s="58">
        <v>891</v>
      </c>
      <c r="E32" s="59"/>
      <c r="F32" s="58"/>
      <c r="G32" s="60"/>
      <c r="H32" s="58">
        <v>843</v>
      </c>
      <c r="I32" s="58"/>
      <c r="J32" s="60"/>
    </row>
    <row r="33" spans="1:10" ht="18" customHeight="1">
      <c r="A33" s="61" t="s">
        <v>225</v>
      </c>
      <c r="B33" s="56"/>
      <c r="C33" s="57">
        <v>0</v>
      </c>
      <c r="D33" s="58"/>
      <c r="E33" s="59"/>
      <c r="F33" s="58"/>
      <c r="G33" s="60"/>
      <c r="H33" s="58"/>
      <c r="I33" s="58"/>
      <c r="J33" s="60"/>
    </row>
    <row r="34" spans="1:10" ht="18" customHeight="1">
      <c r="A34" s="61" t="s">
        <v>226</v>
      </c>
      <c r="B34" s="56"/>
      <c r="C34" s="57">
        <v>0</v>
      </c>
      <c r="D34" s="58"/>
      <c r="E34" s="59"/>
      <c r="F34" s="58"/>
      <c r="G34" s="60"/>
      <c r="H34" s="58"/>
      <c r="I34" s="58"/>
      <c r="J34" s="60"/>
    </row>
    <row r="35" spans="1:10" ht="18" customHeight="1">
      <c r="A35" s="55" t="s">
        <v>227</v>
      </c>
      <c r="B35" s="56"/>
      <c r="C35" s="57">
        <v>173.3339</v>
      </c>
      <c r="D35" s="58">
        <v>203</v>
      </c>
      <c r="E35" s="59"/>
      <c r="F35" s="58"/>
      <c r="G35" s="60"/>
      <c r="H35" s="58">
        <v>119</v>
      </c>
      <c r="I35" s="58"/>
      <c r="J35" s="60"/>
    </row>
    <row r="36" spans="1:10" ht="18" customHeight="1">
      <c r="A36" s="55" t="s">
        <v>228</v>
      </c>
      <c r="B36" s="56"/>
      <c r="C36" s="57">
        <v>4</v>
      </c>
      <c r="D36" s="58">
        <v>4</v>
      </c>
      <c r="E36" s="59"/>
      <c r="F36" s="58"/>
      <c r="G36" s="60"/>
      <c r="H36" s="58">
        <v>4</v>
      </c>
      <c r="I36" s="58"/>
      <c r="J36" s="60"/>
    </row>
    <row r="37" spans="1:10" ht="18" customHeight="1">
      <c r="A37" s="55" t="s">
        <v>229</v>
      </c>
      <c r="B37" s="56"/>
      <c r="C37" s="57">
        <v>0</v>
      </c>
      <c r="D37" s="58"/>
      <c r="E37" s="59"/>
      <c r="F37" s="58"/>
      <c r="G37" s="60"/>
      <c r="H37" s="58"/>
      <c r="I37" s="58"/>
      <c r="J37" s="60"/>
    </row>
    <row r="38" spans="1:10" ht="18" customHeight="1">
      <c r="A38" s="61" t="s">
        <v>230</v>
      </c>
      <c r="B38" s="56"/>
      <c r="C38" s="57">
        <v>0</v>
      </c>
      <c r="D38" s="58"/>
      <c r="E38" s="59"/>
      <c r="F38" s="58"/>
      <c r="G38" s="60"/>
      <c r="H38" s="58"/>
      <c r="I38" s="58"/>
      <c r="J38" s="60"/>
    </row>
    <row r="39" spans="1:10" ht="18" customHeight="1">
      <c r="A39" s="61" t="s">
        <v>217</v>
      </c>
      <c r="B39" s="56"/>
      <c r="C39" s="57">
        <v>5.5</v>
      </c>
      <c r="D39" s="58"/>
      <c r="E39" s="59"/>
      <c r="F39" s="58"/>
      <c r="G39" s="60"/>
      <c r="H39" s="58">
        <v>5</v>
      </c>
      <c r="I39" s="58"/>
      <c r="J39" s="60"/>
    </row>
    <row r="40" spans="1:10" ht="18" customHeight="1">
      <c r="A40" s="61" t="s">
        <v>231</v>
      </c>
      <c r="B40" s="56"/>
      <c r="C40" s="57">
        <v>2190.124</v>
      </c>
      <c r="D40" s="58">
        <v>3094</v>
      </c>
      <c r="E40" s="59"/>
      <c r="F40" s="58"/>
      <c r="G40" s="60"/>
      <c r="H40" s="58">
        <v>3070</v>
      </c>
      <c r="I40" s="58"/>
      <c r="J40" s="60"/>
    </row>
    <row r="41" spans="1:11" ht="18" customHeight="1">
      <c r="A41" s="49" t="s">
        <v>232</v>
      </c>
      <c r="B41" s="50">
        <v>515</v>
      </c>
      <c r="C41" s="51">
        <v>343.66110000000003</v>
      </c>
      <c r="D41" s="52">
        <f>SUM(D42:D52)</f>
        <v>635</v>
      </c>
      <c r="E41" s="53">
        <f>D41/C41*100</f>
        <v>184.7750589170552</v>
      </c>
      <c r="F41" s="52">
        <f>D41-B41</f>
        <v>120</v>
      </c>
      <c r="G41" s="54">
        <f>F41/B41*100</f>
        <v>23.300970873786408</v>
      </c>
      <c r="H41" s="52">
        <f>SUM(H42:H52)</f>
        <v>392</v>
      </c>
      <c r="I41" s="52">
        <f>H41-C41</f>
        <v>48.33889999999997</v>
      </c>
      <c r="J41" s="54">
        <f>I41/C41*100</f>
        <v>14.06586314249706</v>
      </c>
      <c r="K41" s="39">
        <v>1</v>
      </c>
    </row>
    <row r="42" spans="1:10" ht="18" customHeight="1">
      <c r="A42" s="55" t="s">
        <v>208</v>
      </c>
      <c r="B42" s="56"/>
      <c r="C42" s="57">
        <v>58.7105</v>
      </c>
      <c r="D42" s="58">
        <v>108</v>
      </c>
      <c r="E42" s="59"/>
      <c r="F42" s="58"/>
      <c r="G42" s="60"/>
      <c r="H42" s="58">
        <v>65</v>
      </c>
      <c r="I42" s="58"/>
      <c r="J42" s="60"/>
    </row>
    <row r="43" spans="1:10" ht="18" customHeight="1">
      <c r="A43" s="55" t="s">
        <v>209</v>
      </c>
      <c r="B43" s="56"/>
      <c r="C43" s="57">
        <v>31</v>
      </c>
      <c r="D43" s="58">
        <v>236</v>
      </c>
      <c r="E43" s="59"/>
      <c r="F43" s="58"/>
      <c r="G43" s="60"/>
      <c r="H43" s="58">
        <v>105</v>
      </c>
      <c r="I43" s="58"/>
      <c r="J43" s="60"/>
    </row>
    <row r="44" spans="1:10" ht="18" customHeight="1">
      <c r="A44" s="61" t="s">
        <v>210</v>
      </c>
      <c r="B44" s="56"/>
      <c r="C44" s="57">
        <v>0</v>
      </c>
      <c r="D44" s="58"/>
      <c r="E44" s="59"/>
      <c r="F44" s="58"/>
      <c r="G44" s="60"/>
      <c r="H44" s="58"/>
      <c r="I44" s="58"/>
      <c r="J44" s="60"/>
    </row>
    <row r="45" spans="1:10" ht="18" customHeight="1">
      <c r="A45" s="61" t="s">
        <v>233</v>
      </c>
      <c r="B45" s="56"/>
      <c r="C45" s="57">
        <v>115.01</v>
      </c>
      <c r="D45" s="58">
        <v>95</v>
      </c>
      <c r="E45" s="59"/>
      <c r="F45" s="58"/>
      <c r="G45" s="60"/>
      <c r="H45" s="58">
        <v>60</v>
      </c>
      <c r="I45" s="58"/>
      <c r="J45" s="60"/>
    </row>
    <row r="46" spans="1:10" ht="18" customHeight="1">
      <c r="A46" s="61" t="s">
        <v>234</v>
      </c>
      <c r="B46" s="56"/>
      <c r="C46" s="57">
        <v>0</v>
      </c>
      <c r="D46" s="58"/>
      <c r="E46" s="59"/>
      <c r="F46" s="58"/>
      <c r="G46" s="60"/>
      <c r="H46" s="58"/>
      <c r="I46" s="58"/>
      <c r="J46" s="60"/>
    </row>
    <row r="47" spans="1:10" ht="18" customHeight="1">
      <c r="A47" s="55" t="s">
        <v>235</v>
      </c>
      <c r="B47" s="56"/>
      <c r="C47" s="57">
        <v>0</v>
      </c>
      <c r="D47" s="58"/>
      <c r="E47" s="59"/>
      <c r="F47" s="58"/>
      <c r="G47" s="60"/>
      <c r="H47" s="58"/>
      <c r="I47" s="58"/>
      <c r="J47" s="60"/>
    </row>
    <row r="48" spans="1:10" ht="18" customHeight="1">
      <c r="A48" s="55" t="s">
        <v>236</v>
      </c>
      <c r="B48" s="56"/>
      <c r="C48" s="57">
        <v>0</v>
      </c>
      <c r="D48" s="58"/>
      <c r="E48" s="59"/>
      <c r="F48" s="58"/>
      <c r="G48" s="60"/>
      <c r="H48" s="58"/>
      <c r="I48" s="58"/>
      <c r="J48" s="60"/>
    </row>
    <row r="49" spans="1:10" ht="18" customHeight="1">
      <c r="A49" s="55" t="s">
        <v>237</v>
      </c>
      <c r="B49" s="56"/>
      <c r="C49" s="57">
        <v>118.1943</v>
      </c>
      <c r="D49" s="58">
        <v>168</v>
      </c>
      <c r="E49" s="59"/>
      <c r="F49" s="58"/>
      <c r="G49" s="60"/>
      <c r="H49" s="58">
        <v>127</v>
      </c>
      <c r="I49" s="58"/>
      <c r="J49" s="60"/>
    </row>
    <row r="50" spans="1:10" ht="18" customHeight="1">
      <c r="A50" s="55" t="s">
        <v>238</v>
      </c>
      <c r="B50" s="56"/>
      <c r="C50" s="57">
        <v>0</v>
      </c>
      <c r="D50" s="58"/>
      <c r="E50" s="59"/>
      <c r="F50" s="58"/>
      <c r="G50" s="60"/>
      <c r="H50" s="58"/>
      <c r="I50" s="58"/>
      <c r="J50" s="60"/>
    </row>
    <row r="51" spans="1:10" ht="18" customHeight="1">
      <c r="A51" s="55" t="s">
        <v>217</v>
      </c>
      <c r="B51" s="56"/>
      <c r="C51" s="57">
        <v>18.7463</v>
      </c>
      <c r="D51" s="58">
        <v>26</v>
      </c>
      <c r="E51" s="59"/>
      <c r="F51" s="58"/>
      <c r="G51" s="60"/>
      <c r="H51" s="58">
        <v>33</v>
      </c>
      <c r="I51" s="58"/>
      <c r="J51" s="60"/>
    </row>
    <row r="52" spans="1:10" ht="18" customHeight="1">
      <c r="A52" s="61" t="s">
        <v>239</v>
      </c>
      <c r="B52" s="56"/>
      <c r="C52" s="57">
        <v>2</v>
      </c>
      <c r="D52" s="58">
        <v>2</v>
      </c>
      <c r="E52" s="59"/>
      <c r="F52" s="58"/>
      <c r="G52" s="60"/>
      <c r="H52" s="58">
        <v>2</v>
      </c>
      <c r="I52" s="58"/>
      <c r="J52" s="60"/>
    </row>
    <row r="53" spans="1:11" ht="18" customHeight="1">
      <c r="A53" s="63" t="s">
        <v>240</v>
      </c>
      <c r="B53" s="50">
        <v>170</v>
      </c>
      <c r="C53" s="51">
        <v>170.5707</v>
      </c>
      <c r="D53" s="52">
        <f>SUM(D54:D63)</f>
        <v>264</v>
      </c>
      <c r="E53" s="53">
        <f>D53/C53*100</f>
        <v>154.77453044397427</v>
      </c>
      <c r="F53" s="52">
        <f>D53-B53</f>
        <v>94</v>
      </c>
      <c r="G53" s="54">
        <f>F53/B53*100</f>
        <v>55.294117647058826</v>
      </c>
      <c r="H53" s="52">
        <f>SUM(H54:H63)</f>
        <v>412</v>
      </c>
      <c r="I53" s="52">
        <f>H53-C53</f>
        <v>241.4293</v>
      </c>
      <c r="J53" s="54">
        <f>I53/C53*100</f>
        <v>141.54207023832348</v>
      </c>
      <c r="K53" s="39">
        <v>1</v>
      </c>
    </row>
    <row r="54" spans="1:10" ht="18" customHeight="1">
      <c r="A54" s="61" t="s">
        <v>208</v>
      </c>
      <c r="B54" s="56"/>
      <c r="C54" s="57">
        <v>105.5707</v>
      </c>
      <c r="D54" s="58">
        <v>204</v>
      </c>
      <c r="E54" s="59"/>
      <c r="F54" s="58"/>
      <c r="G54" s="60"/>
      <c r="H54" s="58">
        <v>145</v>
      </c>
      <c r="I54" s="58"/>
      <c r="J54" s="60"/>
    </row>
    <row r="55" spans="1:10" ht="18" customHeight="1">
      <c r="A55" s="62" t="s">
        <v>209</v>
      </c>
      <c r="B55" s="58"/>
      <c r="C55" s="57">
        <v>3</v>
      </c>
      <c r="D55" s="58">
        <v>4</v>
      </c>
      <c r="E55" s="59"/>
      <c r="F55" s="58"/>
      <c r="G55" s="60"/>
      <c r="H55" s="58">
        <v>16</v>
      </c>
      <c r="I55" s="58"/>
      <c r="J55" s="60"/>
    </row>
    <row r="56" spans="1:10" ht="18" customHeight="1">
      <c r="A56" s="55" t="s">
        <v>210</v>
      </c>
      <c r="B56" s="56"/>
      <c r="C56" s="57">
        <v>0</v>
      </c>
      <c r="D56" s="58"/>
      <c r="E56" s="59"/>
      <c r="F56" s="58"/>
      <c r="G56" s="60"/>
      <c r="H56" s="58"/>
      <c r="I56" s="58"/>
      <c r="J56" s="60"/>
    </row>
    <row r="57" spans="1:10" ht="18" customHeight="1">
      <c r="A57" s="55" t="s">
        <v>241</v>
      </c>
      <c r="B57" s="56"/>
      <c r="C57" s="57">
        <v>0</v>
      </c>
      <c r="D57" s="58"/>
      <c r="E57" s="59"/>
      <c r="F57" s="58"/>
      <c r="G57" s="60"/>
      <c r="H57" s="58"/>
      <c r="I57" s="58"/>
      <c r="J57" s="60"/>
    </row>
    <row r="58" spans="1:10" ht="18" customHeight="1">
      <c r="A58" s="55" t="s">
        <v>242</v>
      </c>
      <c r="B58" s="56"/>
      <c r="C58" s="57">
        <v>15</v>
      </c>
      <c r="D58" s="58">
        <v>15</v>
      </c>
      <c r="E58" s="59"/>
      <c r="F58" s="58"/>
      <c r="G58" s="60"/>
      <c r="H58" s="58">
        <v>15</v>
      </c>
      <c r="I58" s="58"/>
      <c r="J58" s="60"/>
    </row>
    <row r="59" spans="1:10" ht="18" customHeight="1">
      <c r="A59" s="61" t="s">
        <v>243</v>
      </c>
      <c r="B59" s="56"/>
      <c r="C59" s="57">
        <v>0</v>
      </c>
      <c r="D59" s="58"/>
      <c r="E59" s="59"/>
      <c r="F59" s="58"/>
      <c r="G59" s="60"/>
      <c r="H59" s="58"/>
      <c r="I59" s="58"/>
      <c r="J59" s="60"/>
    </row>
    <row r="60" spans="1:10" ht="18" customHeight="1">
      <c r="A60" s="61" t="s">
        <v>244</v>
      </c>
      <c r="B60" s="56"/>
      <c r="C60" s="57">
        <v>0</v>
      </c>
      <c r="D60" s="58"/>
      <c r="E60" s="59"/>
      <c r="F60" s="58"/>
      <c r="G60" s="60"/>
      <c r="H60" s="58">
        <v>200</v>
      </c>
      <c r="I60" s="58"/>
      <c r="J60" s="60"/>
    </row>
    <row r="61" spans="1:10" ht="18" customHeight="1">
      <c r="A61" s="61" t="s">
        <v>245</v>
      </c>
      <c r="B61" s="56"/>
      <c r="C61" s="57">
        <v>47</v>
      </c>
      <c r="D61" s="58">
        <v>36</v>
      </c>
      <c r="E61" s="59"/>
      <c r="F61" s="58"/>
      <c r="G61" s="60"/>
      <c r="H61" s="58">
        <v>36</v>
      </c>
      <c r="I61" s="58"/>
      <c r="J61" s="60"/>
    </row>
    <row r="62" spans="1:10" ht="18" customHeight="1">
      <c r="A62" s="55" t="s">
        <v>217</v>
      </c>
      <c r="B62" s="56"/>
      <c r="C62" s="57">
        <v>0</v>
      </c>
      <c r="D62" s="58"/>
      <c r="E62" s="59"/>
      <c r="F62" s="58"/>
      <c r="G62" s="60"/>
      <c r="H62" s="58"/>
      <c r="I62" s="58"/>
      <c r="J62" s="60"/>
    </row>
    <row r="63" spans="1:10" ht="18" customHeight="1">
      <c r="A63" s="55" t="s">
        <v>246</v>
      </c>
      <c r="B63" s="56"/>
      <c r="C63" s="57">
        <v>0</v>
      </c>
      <c r="D63" s="58">
        <v>5</v>
      </c>
      <c r="E63" s="59"/>
      <c r="F63" s="58"/>
      <c r="G63" s="60"/>
      <c r="H63" s="58"/>
      <c r="I63" s="58"/>
      <c r="J63" s="60"/>
    </row>
    <row r="64" spans="1:11" ht="18" customHeight="1">
      <c r="A64" s="49" t="s">
        <v>247</v>
      </c>
      <c r="B64" s="50">
        <v>1292</v>
      </c>
      <c r="C64" s="51">
        <v>947.9958</v>
      </c>
      <c r="D64" s="52">
        <f>SUM(D65:D74)</f>
        <v>1449</v>
      </c>
      <c r="E64" s="53">
        <f>D64/C64*100</f>
        <v>152.84877844395513</v>
      </c>
      <c r="F64" s="52">
        <f>D64-B64</f>
        <v>157</v>
      </c>
      <c r="G64" s="54">
        <f>F64/B64*100</f>
        <v>12.15170278637771</v>
      </c>
      <c r="H64" s="52">
        <f>SUM(H65:H74)</f>
        <v>1210</v>
      </c>
      <c r="I64" s="52">
        <f>H64-C64</f>
        <v>262.00419999999997</v>
      </c>
      <c r="J64" s="54">
        <f>I64/C64*100</f>
        <v>27.637696285152312</v>
      </c>
      <c r="K64" s="39">
        <v>1</v>
      </c>
    </row>
    <row r="65" spans="1:10" ht="18" customHeight="1">
      <c r="A65" s="61" t="s">
        <v>208</v>
      </c>
      <c r="B65" s="56"/>
      <c r="C65" s="57">
        <v>528.5984</v>
      </c>
      <c r="D65" s="58">
        <v>937</v>
      </c>
      <c r="E65" s="59"/>
      <c r="F65" s="58"/>
      <c r="G65" s="60"/>
      <c r="H65" s="58">
        <v>682</v>
      </c>
      <c r="I65" s="58"/>
      <c r="J65" s="60"/>
    </row>
    <row r="66" spans="1:10" ht="18" customHeight="1">
      <c r="A66" s="62" t="s">
        <v>209</v>
      </c>
      <c r="B66" s="58"/>
      <c r="C66" s="57">
        <v>109.9258</v>
      </c>
      <c r="D66" s="58">
        <v>156</v>
      </c>
      <c r="E66" s="59"/>
      <c r="F66" s="58"/>
      <c r="G66" s="60"/>
      <c r="H66" s="58">
        <v>119</v>
      </c>
      <c r="I66" s="58"/>
      <c r="J66" s="60"/>
    </row>
    <row r="67" spans="1:10" ht="18" customHeight="1">
      <c r="A67" s="62" t="s">
        <v>210</v>
      </c>
      <c r="B67" s="58"/>
      <c r="C67" s="57">
        <v>0</v>
      </c>
      <c r="D67" s="58"/>
      <c r="E67" s="59"/>
      <c r="F67" s="58"/>
      <c r="G67" s="60"/>
      <c r="H67" s="58"/>
      <c r="I67" s="58"/>
      <c r="J67" s="60"/>
    </row>
    <row r="68" spans="1:10" ht="18" customHeight="1">
      <c r="A68" s="62" t="s">
        <v>248</v>
      </c>
      <c r="B68" s="58"/>
      <c r="C68" s="57">
        <v>11</v>
      </c>
      <c r="D68" s="58">
        <v>11</v>
      </c>
      <c r="E68" s="59"/>
      <c r="F68" s="58"/>
      <c r="G68" s="60"/>
      <c r="H68" s="58">
        <v>2</v>
      </c>
      <c r="I68" s="58"/>
      <c r="J68" s="60"/>
    </row>
    <row r="69" spans="1:10" ht="18" customHeight="1">
      <c r="A69" s="62" t="s">
        <v>249</v>
      </c>
      <c r="B69" s="58"/>
      <c r="C69" s="57">
        <v>3</v>
      </c>
      <c r="D69" s="58">
        <v>40</v>
      </c>
      <c r="E69" s="59"/>
      <c r="F69" s="58"/>
      <c r="G69" s="60"/>
      <c r="H69" s="58">
        <v>3</v>
      </c>
      <c r="I69" s="58"/>
      <c r="J69" s="60"/>
    </row>
    <row r="70" spans="1:10" ht="18" customHeight="1">
      <c r="A70" s="62" t="s">
        <v>250</v>
      </c>
      <c r="B70" s="58"/>
      <c r="C70" s="57">
        <v>0</v>
      </c>
      <c r="D70" s="58"/>
      <c r="E70" s="59"/>
      <c r="F70" s="58"/>
      <c r="G70" s="60"/>
      <c r="H70" s="58"/>
      <c r="I70" s="58"/>
      <c r="J70" s="60"/>
    </row>
    <row r="71" spans="1:10" ht="18" customHeight="1">
      <c r="A71" s="55" t="s">
        <v>251</v>
      </c>
      <c r="B71" s="56"/>
      <c r="C71" s="57">
        <v>20</v>
      </c>
      <c r="D71" s="58">
        <v>20</v>
      </c>
      <c r="E71" s="59"/>
      <c r="F71" s="58"/>
      <c r="G71" s="60"/>
      <c r="H71" s="58">
        <v>20</v>
      </c>
      <c r="I71" s="58"/>
      <c r="J71" s="60"/>
    </row>
    <row r="72" spans="1:10" ht="18" customHeight="1">
      <c r="A72" s="61" t="s">
        <v>252</v>
      </c>
      <c r="B72" s="56"/>
      <c r="C72" s="57">
        <v>0</v>
      </c>
      <c r="D72" s="58"/>
      <c r="E72" s="59"/>
      <c r="F72" s="58"/>
      <c r="G72" s="60"/>
      <c r="H72" s="58">
        <v>200</v>
      </c>
      <c r="I72" s="58"/>
      <c r="J72" s="60"/>
    </row>
    <row r="73" spans="1:10" ht="18" customHeight="1">
      <c r="A73" s="61" t="s">
        <v>217</v>
      </c>
      <c r="B73" s="56"/>
      <c r="C73" s="57">
        <v>262.0316</v>
      </c>
      <c r="D73" s="58">
        <v>172</v>
      </c>
      <c r="E73" s="59"/>
      <c r="F73" s="58"/>
      <c r="G73" s="60"/>
      <c r="H73" s="58">
        <v>72</v>
      </c>
      <c r="I73" s="58"/>
      <c r="J73" s="60"/>
    </row>
    <row r="74" spans="1:10" ht="18" customHeight="1">
      <c r="A74" s="61" t="s">
        <v>253</v>
      </c>
      <c r="B74" s="56"/>
      <c r="C74" s="57">
        <v>13.44</v>
      </c>
      <c r="D74" s="58">
        <v>113</v>
      </c>
      <c r="E74" s="59"/>
      <c r="F74" s="58"/>
      <c r="G74" s="60"/>
      <c r="H74" s="58">
        <v>112</v>
      </c>
      <c r="I74" s="58"/>
      <c r="J74" s="60"/>
    </row>
    <row r="75" spans="1:11" ht="18" customHeight="1">
      <c r="A75" s="49" t="s">
        <v>254</v>
      </c>
      <c r="B75" s="50">
        <v>1190</v>
      </c>
      <c r="C75" s="51">
        <v>1028.75</v>
      </c>
      <c r="D75" s="52">
        <f>SUM(D76:D86)</f>
        <v>1475</v>
      </c>
      <c r="E75" s="53">
        <f>D75/C75*100</f>
        <v>143.3778857837181</v>
      </c>
      <c r="F75" s="52">
        <f>D75-B75</f>
        <v>285</v>
      </c>
      <c r="G75" s="54">
        <f>F75/B75*100</f>
        <v>23.949579831932773</v>
      </c>
      <c r="H75" s="52">
        <f>SUM(H76:H86)</f>
        <v>911</v>
      </c>
      <c r="I75" s="52">
        <f>H75-C75</f>
        <v>-117.75</v>
      </c>
      <c r="J75" s="54">
        <f>I75/C75*100</f>
        <v>-11.445929526123937</v>
      </c>
      <c r="K75" s="39">
        <v>1</v>
      </c>
    </row>
    <row r="76" spans="1:10" ht="18" customHeight="1">
      <c r="A76" s="55" t="s">
        <v>208</v>
      </c>
      <c r="B76" s="56"/>
      <c r="C76" s="57">
        <v>0</v>
      </c>
      <c r="D76" s="58"/>
      <c r="E76" s="59"/>
      <c r="F76" s="58"/>
      <c r="G76" s="60"/>
      <c r="H76" s="58"/>
      <c r="I76" s="58"/>
      <c r="J76" s="60"/>
    </row>
    <row r="77" spans="1:10" ht="18" customHeight="1">
      <c r="A77" s="55" t="s">
        <v>209</v>
      </c>
      <c r="B77" s="56"/>
      <c r="C77" s="57">
        <v>0</v>
      </c>
      <c r="D77" s="58"/>
      <c r="E77" s="59"/>
      <c r="F77" s="58"/>
      <c r="G77" s="60"/>
      <c r="H77" s="58"/>
      <c r="I77" s="58"/>
      <c r="J77" s="60"/>
    </row>
    <row r="78" spans="1:10" ht="18" customHeight="1">
      <c r="A78" s="61" t="s">
        <v>210</v>
      </c>
      <c r="B78" s="56"/>
      <c r="C78" s="57">
        <v>0</v>
      </c>
      <c r="D78" s="58"/>
      <c r="E78" s="59"/>
      <c r="F78" s="58"/>
      <c r="G78" s="60"/>
      <c r="H78" s="58"/>
      <c r="I78" s="58"/>
      <c r="J78" s="60"/>
    </row>
    <row r="79" spans="1:10" ht="18" customHeight="1">
      <c r="A79" s="61" t="s">
        <v>255</v>
      </c>
      <c r="B79" s="56"/>
      <c r="C79" s="57">
        <v>0</v>
      </c>
      <c r="D79" s="58"/>
      <c r="E79" s="59"/>
      <c r="F79" s="58"/>
      <c r="G79" s="60"/>
      <c r="H79" s="58"/>
      <c r="I79" s="58"/>
      <c r="J79" s="60"/>
    </row>
    <row r="80" spans="1:10" ht="18" customHeight="1">
      <c r="A80" s="61" t="s">
        <v>256</v>
      </c>
      <c r="B80" s="56"/>
      <c r="C80" s="57">
        <v>0</v>
      </c>
      <c r="D80" s="58"/>
      <c r="E80" s="59"/>
      <c r="F80" s="58"/>
      <c r="G80" s="60"/>
      <c r="H80" s="58"/>
      <c r="I80" s="58"/>
      <c r="J80" s="60"/>
    </row>
    <row r="81" spans="1:10" ht="18" customHeight="1">
      <c r="A81" s="62" t="s">
        <v>257</v>
      </c>
      <c r="B81" s="58"/>
      <c r="C81" s="57">
        <v>0</v>
      </c>
      <c r="D81" s="58"/>
      <c r="E81" s="59"/>
      <c r="F81" s="58"/>
      <c r="G81" s="60"/>
      <c r="H81" s="58"/>
      <c r="I81" s="58"/>
      <c r="J81" s="60"/>
    </row>
    <row r="82" spans="1:10" ht="18" customHeight="1">
      <c r="A82" s="55" t="s">
        <v>258</v>
      </c>
      <c r="B82" s="56"/>
      <c r="C82" s="57">
        <v>15</v>
      </c>
      <c r="D82" s="58">
        <v>5</v>
      </c>
      <c r="E82" s="59"/>
      <c r="F82" s="58"/>
      <c r="G82" s="60"/>
      <c r="H82" s="58">
        <v>6</v>
      </c>
      <c r="I82" s="58"/>
      <c r="J82" s="60"/>
    </row>
    <row r="83" spans="1:10" ht="18" customHeight="1">
      <c r="A83" s="55" t="s">
        <v>259</v>
      </c>
      <c r="B83" s="56"/>
      <c r="C83" s="57">
        <v>0</v>
      </c>
      <c r="D83" s="58"/>
      <c r="E83" s="59"/>
      <c r="F83" s="58"/>
      <c r="G83" s="60"/>
      <c r="H83" s="58"/>
      <c r="I83" s="58"/>
      <c r="J83" s="60"/>
    </row>
    <row r="84" spans="1:10" ht="18" customHeight="1">
      <c r="A84" s="55" t="s">
        <v>251</v>
      </c>
      <c r="B84" s="56"/>
      <c r="C84" s="57">
        <v>0</v>
      </c>
      <c r="D84" s="58"/>
      <c r="E84" s="59"/>
      <c r="F84" s="58"/>
      <c r="G84" s="60"/>
      <c r="H84" s="58"/>
      <c r="I84" s="58"/>
      <c r="J84" s="60"/>
    </row>
    <row r="85" spans="1:10" ht="18" customHeight="1">
      <c r="A85" s="61" t="s">
        <v>217</v>
      </c>
      <c r="B85" s="56"/>
      <c r="C85" s="57">
        <v>0</v>
      </c>
      <c r="D85" s="58"/>
      <c r="E85" s="59"/>
      <c r="F85" s="58"/>
      <c r="G85" s="60"/>
      <c r="H85" s="58"/>
      <c r="I85" s="58"/>
      <c r="J85" s="60"/>
    </row>
    <row r="86" spans="1:10" ht="18" customHeight="1">
      <c r="A86" s="61" t="s">
        <v>260</v>
      </c>
      <c r="B86" s="56"/>
      <c r="C86" s="57">
        <v>1013.75</v>
      </c>
      <c r="D86" s="58">
        <v>1470</v>
      </c>
      <c r="E86" s="59"/>
      <c r="F86" s="58"/>
      <c r="G86" s="60"/>
      <c r="H86" s="58">
        <v>905</v>
      </c>
      <c r="I86" s="58"/>
      <c r="J86" s="60"/>
    </row>
    <row r="87" spans="1:11" ht="18" customHeight="1">
      <c r="A87" s="63" t="s">
        <v>261</v>
      </c>
      <c r="B87" s="50">
        <v>458</v>
      </c>
      <c r="C87" s="51">
        <v>340.2683</v>
      </c>
      <c r="D87" s="52">
        <f>SUM(D88:D95)</f>
        <v>548</v>
      </c>
      <c r="E87" s="53">
        <f>D87/C87*100</f>
        <v>161.0493836775274</v>
      </c>
      <c r="F87" s="52">
        <f>D87-B87</f>
        <v>90</v>
      </c>
      <c r="G87" s="54">
        <f>F87/B87*100</f>
        <v>19.65065502183406</v>
      </c>
      <c r="H87" s="52">
        <f>SUM(H88:H95)</f>
        <v>458</v>
      </c>
      <c r="I87" s="52">
        <f>H87-C87</f>
        <v>117.73169999999999</v>
      </c>
      <c r="J87" s="54">
        <f>I87/C87*100</f>
        <v>34.599667380123265</v>
      </c>
      <c r="K87" s="39">
        <v>1</v>
      </c>
    </row>
    <row r="88" spans="1:10" ht="18" customHeight="1">
      <c r="A88" s="55" t="s">
        <v>208</v>
      </c>
      <c r="B88" s="56"/>
      <c r="C88" s="57">
        <v>102.8347</v>
      </c>
      <c r="D88" s="58">
        <v>201</v>
      </c>
      <c r="E88" s="59"/>
      <c r="F88" s="58"/>
      <c r="G88" s="60"/>
      <c r="H88" s="58">
        <v>151</v>
      </c>
      <c r="I88" s="58"/>
      <c r="J88" s="60"/>
    </row>
    <row r="89" spans="1:10" ht="18" customHeight="1">
      <c r="A89" s="55" t="s">
        <v>209</v>
      </c>
      <c r="B89" s="56"/>
      <c r="C89" s="57">
        <v>0</v>
      </c>
      <c r="D89" s="58">
        <v>6</v>
      </c>
      <c r="E89" s="59"/>
      <c r="F89" s="58"/>
      <c r="G89" s="60"/>
      <c r="H89" s="58">
        <v>5</v>
      </c>
      <c r="I89" s="58"/>
      <c r="J89" s="60"/>
    </row>
    <row r="90" spans="1:10" ht="18" customHeight="1">
      <c r="A90" s="55" t="s">
        <v>210</v>
      </c>
      <c r="B90" s="56"/>
      <c r="C90" s="57">
        <v>0</v>
      </c>
      <c r="D90" s="58"/>
      <c r="E90" s="59"/>
      <c r="F90" s="58"/>
      <c r="G90" s="60"/>
      <c r="H90" s="58"/>
      <c r="I90" s="58"/>
      <c r="J90" s="60"/>
    </row>
    <row r="91" spans="1:10" ht="18" customHeight="1">
      <c r="A91" s="61" t="s">
        <v>262</v>
      </c>
      <c r="B91" s="56"/>
      <c r="C91" s="57">
        <v>220</v>
      </c>
      <c r="D91" s="58">
        <v>324</v>
      </c>
      <c r="E91" s="59"/>
      <c r="F91" s="58"/>
      <c r="G91" s="60"/>
      <c r="H91" s="58">
        <v>275</v>
      </c>
      <c r="I91" s="58"/>
      <c r="J91" s="60"/>
    </row>
    <row r="92" spans="1:10" ht="18" customHeight="1">
      <c r="A92" s="61" t="s">
        <v>263</v>
      </c>
      <c r="B92" s="56"/>
      <c r="C92" s="57">
        <v>0</v>
      </c>
      <c r="D92" s="58"/>
      <c r="E92" s="59"/>
      <c r="F92" s="58"/>
      <c r="G92" s="60"/>
      <c r="H92" s="58"/>
      <c r="I92" s="58"/>
      <c r="J92" s="60"/>
    </row>
    <row r="93" spans="1:10" ht="18" customHeight="1">
      <c r="A93" s="61" t="s">
        <v>251</v>
      </c>
      <c r="B93" s="56"/>
      <c r="C93" s="57">
        <v>0</v>
      </c>
      <c r="D93" s="58"/>
      <c r="E93" s="59"/>
      <c r="F93" s="58"/>
      <c r="G93" s="60"/>
      <c r="H93" s="58"/>
      <c r="I93" s="58"/>
      <c r="J93" s="60"/>
    </row>
    <row r="94" spans="1:10" ht="18" customHeight="1">
      <c r="A94" s="61" t="s">
        <v>217</v>
      </c>
      <c r="B94" s="56"/>
      <c r="C94" s="57">
        <v>0</v>
      </c>
      <c r="D94" s="58"/>
      <c r="E94" s="59"/>
      <c r="F94" s="58"/>
      <c r="G94" s="60"/>
      <c r="H94" s="58"/>
      <c r="I94" s="58"/>
      <c r="J94" s="60"/>
    </row>
    <row r="95" spans="1:10" ht="18" customHeight="1">
      <c r="A95" s="62" t="s">
        <v>264</v>
      </c>
      <c r="B95" s="58"/>
      <c r="C95" s="57">
        <v>17.4336</v>
      </c>
      <c r="D95" s="58">
        <v>17</v>
      </c>
      <c r="E95" s="59"/>
      <c r="F95" s="58"/>
      <c r="G95" s="60"/>
      <c r="H95" s="58">
        <v>27</v>
      </c>
      <c r="I95" s="58"/>
      <c r="J95" s="60"/>
    </row>
    <row r="96" spans="1:11" ht="18" customHeight="1">
      <c r="A96" s="49" t="s">
        <v>265</v>
      </c>
      <c r="B96" s="64"/>
      <c r="C96" s="51">
        <v>0</v>
      </c>
      <c r="D96" s="52">
        <f>SUM(D97:D105)</f>
        <v>0</v>
      </c>
      <c r="E96" s="53"/>
      <c r="F96" s="52">
        <f>D96-B96</f>
        <v>0</v>
      </c>
      <c r="G96" s="54"/>
      <c r="H96" s="52">
        <f>SUM(H97:H105)</f>
        <v>0</v>
      </c>
      <c r="I96" s="52">
        <f>H96-C96</f>
        <v>0</v>
      </c>
      <c r="J96" s="54"/>
      <c r="K96" s="39">
        <v>1</v>
      </c>
    </row>
    <row r="97" spans="1:10" ht="18" customHeight="1">
      <c r="A97" s="55" t="s">
        <v>208</v>
      </c>
      <c r="B97" s="56"/>
      <c r="C97" s="57">
        <v>0</v>
      </c>
      <c r="D97" s="58"/>
      <c r="E97" s="59"/>
      <c r="F97" s="58"/>
      <c r="G97" s="60"/>
      <c r="H97" s="58"/>
      <c r="I97" s="58"/>
      <c r="J97" s="60"/>
    </row>
    <row r="98" spans="1:10" ht="18" customHeight="1">
      <c r="A98" s="61" t="s">
        <v>209</v>
      </c>
      <c r="B98" s="56"/>
      <c r="C98" s="57">
        <v>0</v>
      </c>
      <c r="D98" s="58"/>
      <c r="E98" s="59"/>
      <c r="F98" s="58"/>
      <c r="G98" s="60"/>
      <c r="H98" s="58"/>
      <c r="I98" s="58"/>
      <c r="J98" s="60"/>
    </row>
    <row r="99" spans="1:10" ht="18" customHeight="1">
      <c r="A99" s="61" t="s">
        <v>210</v>
      </c>
      <c r="B99" s="56"/>
      <c r="C99" s="57">
        <v>0</v>
      </c>
      <c r="D99" s="58"/>
      <c r="E99" s="59"/>
      <c r="F99" s="58"/>
      <c r="G99" s="60"/>
      <c r="H99" s="58"/>
      <c r="I99" s="58"/>
      <c r="J99" s="60"/>
    </row>
    <row r="100" spans="1:10" ht="18" customHeight="1">
      <c r="A100" s="61" t="s">
        <v>266</v>
      </c>
      <c r="B100" s="56"/>
      <c r="C100" s="57">
        <v>0</v>
      </c>
      <c r="D100" s="58"/>
      <c r="E100" s="59"/>
      <c r="F100" s="58"/>
      <c r="G100" s="60"/>
      <c r="H100" s="58"/>
      <c r="I100" s="58"/>
      <c r="J100" s="60"/>
    </row>
    <row r="101" spans="1:10" ht="18" customHeight="1">
      <c r="A101" s="55" t="s">
        <v>267</v>
      </c>
      <c r="B101" s="56"/>
      <c r="C101" s="57">
        <v>0</v>
      </c>
      <c r="D101" s="58"/>
      <c r="E101" s="59"/>
      <c r="F101" s="58"/>
      <c r="G101" s="60"/>
      <c r="H101" s="58"/>
      <c r="I101" s="58"/>
      <c r="J101" s="60"/>
    </row>
    <row r="102" spans="1:10" ht="18" customHeight="1">
      <c r="A102" s="55" t="s">
        <v>268</v>
      </c>
      <c r="B102" s="56"/>
      <c r="C102" s="57">
        <v>0</v>
      </c>
      <c r="D102" s="58"/>
      <c r="E102" s="59"/>
      <c r="F102" s="58"/>
      <c r="G102" s="60"/>
      <c r="H102" s="58"/>
      <c r="I102" s="58"/>
      <c r="J102" s="60"/>
    </row>
    <row r="103" spans="1:10" ht="18" customHeight="1">
      <c r="A103" s="55" t="s">
        <v>251</v>
      </c>
      <c r="B103" s="56"/>
      <c r="C103" s="57">
        <v>0</v>
      </c>
      <c r="D103" s="58"/>
      <c r="E103" s="59"/>
      <c r="F103" s="58"/>
      <c r="G103" s="60"/>
      <c r="H103" s="58"/>
      <c r="I103" s="58"/>
      <c r="J103" s="60"/>
    </row>
    <row r="104" spans="1:10" ht="18" customHeight="1">
      <c r="A104" s="61" t="s">
        <v>217</v>
      </c>
      <c r="B104" s="56"/>
      <c r="C104" s="57">
        <v>0</v>
      </c>
      <c r="D104" s="58"/>
      <c r="E104" s="59"/>
      <c r="F104" s="58"/>
      <c r="G104" s="60"/>
      <c r="H104" s="58"/>
      <c r="I104" s="58"/>
      <c r="J104" s="60"/>
    </row>
    <row r="105" spans="1:10" ht="18" customHeight="1">
      <c r="A105" s="61" t="s">
        <v>269</v>
      </c>
      <c r="B105" s="56"/>
      <c r="C105" s="57">
        <v>0</v>
      </c>
      <c r="D105" s="58"/>
      <c r="E105" s="59"/>
      <c r="F105" s="58"/>
      <c r="G105" s="60"/>
      <c r="H105" s="58"/>
      <c r="I105" s="58"/>
      <c r="J105" s="60"/>
    </row>
    <row r="106" spans="1:11" ht="18" customHeight="1">
      <c r="A106" s="63" t="s">
        <v>270</v>
      </c>
      <c r="B106" s="50">
        <v>139</v>
      </c>
      <c r="C106" s="51">
        <v>96.4339</v>
      </c>
      <c r="D106" s="52">
        <f>SUM(D107:D120)</f>
        <v>185</v>
      </c>
      <c r="E106" s="53">
        <f>D106/C106*100</f>
        <v>191.84125084643472</v>
      </c>
      <c r="F106" s="52">
        <f>D106-B106</f>
        <v>46</v>
      </c>
      <c r="G106" s="54">
        <f>F106/B106*100</f>
        <v>33.093525179856115</v>
      </c>
      <c r="H106" s="52">
        <f>SUM(H107:H120)</f>
        <v>110</v>
      </c>
      <c r="I106" s="52">
        <f>H106-C106</f>
        <v>13.566100000000006</v>
      </c>
      <c r="J106" s="54">
        <f>I106/C106*100</f>
        <v>14.067770773555779</v>
      </c>
      <c r="K106" s="39">
        <v>1</v>
      </c>
    </row>
    <row r="107" spans="1:10" ht="18" customHeight="1">
      <c r="A107" s="61" t="s">
        <v>208</v>
      </c>
      <c r="B107" s="56"/>
      <c r="C107" s="57">
        <v>24.8339</v>
      </c>
      <c r="D107" s="58">
        <v>54</v>
      </c>
      <c r="E107" s="59"/>
      <c r="F107" s="58"/>
      <c r="G107" s="60"/>
      <c r="H107" s="58">
        <v>42</v>
      </c>
      <c r="I107" s="58"/>
      <c r="J107" s="60"/>
    </row>
    <row r="108" spans="1:10" ht="18" customHeight="1">
      <c r="A108" s="55" t="s">
        <v>209</v>
      </c>
      <c r="B108" s="56"/>
      <c r="C108" s="57">
        <v>66.6</v>
      </c>
      <c r="D108" s="58">
        <v>107</v>
      </c>
      <c r="E108" s="59"/>
      <c r="F108" s="58"/>
      <c r="G108" s="60"/>
      <c r="H108" s="58">
        <v>59</v>
      </c>
      <c r="I108" s="58"/>
      <c r="J108" s="60"/>
    </row>
    <row r="109" spans="1:10" ht="18" customHeight="1">
      <c r="A109" s="55" t="s">
        <v>210</v>
      </c>
      <c r="B109" s="56"/>
      <c r="C109" s="57">
        <v>0</v>
      </c>
      <c r="D109" s="58"/>
      <c r="E109" s="59"/>
      <c r="F109" s="58"/>
      <c r="G109" s="60"/>
      <c r="H109" s="58"/>
      <c r="I109" s="58"/>
      <c r="J109" s="60"/>
    </row>
    <row r="110" spans="1:10" ht="18" customHeight="1">
      <c r="A110" s="55" t="s">
        <v>271</v>
      </c>
      <c r="B110" s="56"/>
      <c r="C110" s="57">
        <v>0</v>
      </c>
      <c r="D110" s="58"/>
      <c r="E110" s="59"/>
      <c r="F110" s="58"/>
      <c r="G110" s="60"/>
      <c r="H110" s="58"/>
      <c r="I110" s="58"/>
      <c r="J110" s="60"/>
    </row>
    <row r="111" spans="1:10" ht="18" customHeight="1">
      <c r="A111" s="61" t="s">
        <v>272</v>
      </c>
      <c r="B111" s="56"/>
      <c r="C111" s="57">
        <v>0</v>
      </c>
      <c r="D111" s="58"/>
      <c r="E111" s="59"/>
      <c r="F111" s="58"/>
      <c r="G111" s="60"/>
      <c r="H111" s="58"/>
      <c r="I111" s="58"/>
      <c r="J111" s="60"/>
    </row>
    <row r="112" spans="1:10" ht="18" customHeight="1">
      <c r="A112" s="61" t="s">
        <v>273</v>
      </c>
      <c r="B112" s="56"/>
      <c r="C112" s="57">
        <v>0</v>
      </c>
      <c r="D112" s="58">
        <v>23</v>
      </c>
      <c r="E112" s="59"/>
      <c r="F112" s="58"/>
      <c r="G112" s="60"/>
      <c r="H112" s="58">
        <v>9</v>
      </c>
      <c r="I112" s="58"/>
      <c r="J112" s="60"/>
    </row>
    <row r="113" spans="1:10" ht="18" customHeight="1">
      <c r="A113" s="61" t="s">
        <v>274</v>
      </c>
      <c r="B113" s="56"/>
      <c r="C113" s="57">
        <v>0</v>
      </c>
      <c r="D113" s="58"/>
      <c r="E113" s="59"/>
      <c r="F113" s="58"/>
      <c r="G113" s="60"/>
      <c r="H113" s="58"/>
      <c r="I113" s="58"/>
      <c r="J113" s="60"/>
    </row>
    <row r="114" spans="1:10" ht="18" customHeight="1">
      <c r="A114" s="55" t="s">
        <v>275</v>
      </c>
      <c r="B114" s="56"/>
      <c r="C114" s="57">
        <v>0</v>
      </c>
      <c r="D114" s="58"/>
      <c r="E114" s="59"/>
      <c r="F114" s="58"/>
      <c r="G114" s="60"/>
      <c r="H114" s="58"/>
      <c r="I114" s="58"/>
      <c r="J114" s="60"/>
    </row>
    <row r="115" spans="1:10" ht="18" customHeight="1">
      <c r="A115" s="55" t="s">
        <v>276</v>
      </c>
      <c r="B115" s="56"/>
      <c r="C115" s="57">
        <v>0</v>
      </c>
      <c r="D115" s="58"/>
      <c r="E115" s="59"/>
      <c r="F115" s="58"/>
      <c r="G115" s="60"/>
      <c r="H115" s="58"/>
      <c r="I115" s="58"/>
      <c r="J115" s="60"/>
    </row>
    <row r="116" spans="1:10" ht="18" customHeight="1">
      <c r="A116" s="55" t="s">
        <v>277</v>
      </c>
      <c r="B116" s="56"/>
      <c r="C116" s="57">
        <v>0</v>
      </c>
      <c r="D116" s="58"/>
      <c r="E116" s="59"/>
      <c r="F116" s="58"/>
      <c r="G116" s="60"/>
      <c r="H116" s="58"/>
      <c r="I116" s="58"/>
      <c r="J116" s="60"/>
    </row>
    <row r="117" spans="1:10" ht="18" customHeight="1">
      <c r="A117" s="61" t="s">
        <v>278</v>
      </c>
      <c r="B117" s="56"/>
      <c r="C117" s="57">
        <v>5</v>
      </c>
      <c r="D117" s="58">
        <v>1</v>
      </c>
      <c r="E117" s="59"/>
      <c r="F117" s="58"/>
      <c r="G117" s="60"/>
      <c r="H117" s="58"/>
      <c r="I117" s="58"/>
      <c r="J117" s="60"/>
    </row>
    <row r="118" spans="1:10" ht="18" customHeight="1">
      <c r="A118" s="61" t="s">
        <v>279</v>
      </c>
      <c r="B118" s="56"/>
      <c r="C118" s="57">
        <v>0</v>
      </c>
      <c r="D118" s="58"/>
      <c r="E118" s="59"/>
      <c r="F118" s="58"/>
      <c r="G118" s="60"/>
      <c r="H118" s="58"/>
      <c r="I118" s="58"/>
      <c r="J118" s="60"/>
    </row>
    <row r="119" spans="1:10" ht="18" customHeight="1">
      <c r="A119" s="61" t="s">
        <v>217</v>
      </c>
      <c r="B119" s="56"/>
      <c r="C119" s="57">
        <v>0</v>
      </c>
      <c r="D119" s="58"/>
      <c r="E119" s="59"/>
      <c r="F119" s="58"/>
      <c r="G119" s="60"/>
      <c r="H119" s="58"/>
      <c r="I119" s="58"/>
      <c r="J119" s="60"/>
    </row>
    <row r="120" spans="1:10" ht="18" customHeight="1">
      <c r="A120" s="61" t="s">
        <v>280</v>
      </c>
      <c r="B120" s="56"/>
      <c r="C120" s="57">
        <v>0</v>
      </c>
      <c r="D120" s="58"/>
      <c r="E120" s="59"/>
      <c r="F120" s="58"/>
      <c r="G120" s="60"/>
      <c r="H120" s="58"/>
      <c r="I120" s="58"/>
      <c r="J120" s="60"/>
    </row>
    <row r="121" spans="1:11" ht="18" customHeight="1">
      <c r="A121" s="65" t="s">
        <v>281</v>
      </c>
      <c r="B121" s="50">
        <v>410</v>
      </c>
      <c r="C121" s="51">
        <v>316.78700000000003</v>
      </c>
      <c r="D121" s="52">
        <f>SUM(D122:D129)</f>
        <v>595</v>
      </c>
      <c r="E121" s="53">
        <f>D121/C121*100</f>
        <v>187.82336396379898</v>
      </c>
      <c r="F121" s="52">
        <f>D121-B121</f>
        <v>185</v>
      </c>
      <c r="G121" s="54">
        <f>F121/B121*100</f>
        <v>45.1219512195122</v>
      </c>
      <c r="H121" s="52">
        <f>SUM(H122:H129)</f>
        <v>375</v>
      </c>
      <c r="I121" s="52">
        <f>H121-C121</f>
        <v>58.212999999999965</v>
      </c>
      <c r="J121" s="54">
        <f>I121/C121*100</f>
        <v>18.3760697250834</v>
      </c>
      <c r="K121" s="39">
        <v>1</v>
      </c>
    </row>
    <row r="122" spans="1:10" ht="18" customHeight="1">
      <c r="A122" s="55" t="s">
        <v>208</v>
      </c>
      <c r="B122" s="56"/>
      <c r="C122" s="57">
        <v>159.637</v>
      </c>
      <c r="D122" s="58">
        <v>301</v>
      </c>
      <c r="E122" s="59"/>
      <c r="F122" s="58"/>
      <c r="G122" s="60"/>
      <c r="H122" s="58">
        <v>188</v>
      </c>
      <c r="I122" s="58"/>
      <c r="J122" s="60"/>
    </row>
    <row r="123" spans="1:10" ht="18" customHeight="1">
      <c r="A123" s="55" t="s">
        <v>209</v>
      </c>
      <c r="B123" s="56"/>
      <c r="C123" s="57">
        <v>157.15</v>
      </c>
      <c r="D123" s="58">
        <v>294</v>
      </c>
      <c r="E123" s="59"/>
      <c r="F123" s="58"/>
      <c r="G123" s="60"/>
      <c r="H123" s="58">
        <v>187</v>
      </c>
      <c r="I123" s="58"/>
      <c r="J123" s="60"/>
    </row>
    <row r="124" spans="1:10" ht="18" customHeight="1">
      <c r="A124" s="55" t="s">
        <v>210</v>
      </c>
      <c r="B124" s="56"/>
      <c r="C124" s="57">
        <v>0</v>
      </c>
      <c r="D124" s="58"/>
      <c r="E124" s="59"/>
      <c r="F124" s="58"/>
      <c r="G124" s="60"/>
      <c r="H124" s="58"/>
      <c r="I124" s="58"/>
      <c r="J124" s="60"/>
    </row>
    <row r="125" spans="1:10" ht="18" customHeight="1">
      <c r="A125" s="61" t="s">
        <v>282</v>
      </c>
      <c r="B125" s="56"/>
      <c r="C125" s="57">
        <v>0</v>
      </c>
      <c r="D125" s="58"/>
      <c r="E125" s="59"/>
      <c r="F125" s="58"/>
      <c r="G125" s="60"/>
      <c r="H125" s="58"/>
      <c r="I125" s="58"/>
      <c r="J125" s="60"/>
    </row>
    <row r="126" spans="1:10" ht="18" customHeight="1">
      <c r="A126" s="61" t="s">
        <v>283</v>
      </c>
      <c r="B126" s="56"/>
      <c r="C126" s="57">
        <v>0</v>
      </c>
      <c r="D126" s="58"/>
      <c r="E126" s="59"/>
      <c r="F126" s="58"/>
      <c r="G126" s="60"/>
      <c r="H126" s="58"/>
      <c r="I126" s="58"/>
      <c r="J126" s="60"/>
    </row>
    <row r="127" spans="1:10" ht="18" customHeight="1">
      <c r="A127" s="61" t="s">
        <v>284</v>
      </c>
      <c r="B127" s="56"/>
      <c r="C127" s="57">
        <v>0</v>
      </c>
      <c r="D127" s="58"/>
      <c r="E127" s="59"/>
      <c r="F127" s="58"/>
      <c r="G127" s="60"/>
      <c r="H127" s="58"/>
      <c r="I127" s="58"/>
      <c r="J127" s="60"/>
    </row>
    <row r="128" spans="1:10" ht="18" customHeight="1">
      <c r="A128" s="55" t="s">
        <v>217</v>
      </c>
      <c r="B128" s="56"/>
      <c r="C128" s="57">
        <v>0</v>
      </c>
      <c r="D128" s="58"/>
      <c r="E128" s="59"/>
      <c r="F128" s="58"/>
      <c r="G128" s="60"/>
      <c r="H128" s="58"/>
      <c r="I128" s="58"/>
      <c r="J128" s="60"/>
    </row>
    <row r="129" spans="1:10" ht="18" customHeight="1">
      <c r="A129" s="55" t="s">
        <v>285</v>
      </c>
      <c r="B129" s="56"/>
      <c r="C129" s="57">
        <v>0</v>
      </c>
      <c r="D129" s="58"/>
      <c r="E129" s="59"/>
      <c r="F129" s="58"/>
      <c r="G129" s="60"/>
      <c r="H129" s="58"/>
      <c r="I129" s="58"/>
      <c r="J129" s="60"/>
    </row>
    <row r="130" spans="1:11" ht="18" customHeight="1">
      <c r="A130" s="65" t="s">
        <v>286</v>
      </c>
      <c r="B130" s="50">
        <v>418</v>
      </c>
      <c r="C130" s="51">
        <v>943.0395</v>
      </c>
      <c r="D130" s="52">
        <f>SUM(D131:D140)</f>
        <v>390</v>
      </c>
      <c r="E130" s="53">
        <f>D130/C130*100</f>
        <v>41.35563780732409</v>
      </c>
      <c r="F130" s="52">
        <f>D130-B130</f>
        <v>-28</v>
      </c>
      <c r="G130" s="54">
        <f>F130/B130*100</f>
        <v>-6.698564593301436</v>
      </c>
      <c r="H130" s="52">
        <f>SUM(H131:H140)</f>
        <v>541</v>
      </c>
      <c r="I130" s="52">
        <f>H130-C130</f>
        <v>-402.0395</v>
      </c>
      <c r="J130" s="54">
        <f>I130/C130*100</f>
        <v>-42.632307554455565</v>
      </c>
      <c r="K130" s="39">
        <v>1</v>
      </c>
    </row>
    <row r="131" spans="1:10" ht="18" customHeight="1">
      <c r="A131" s="55" t="s">
        <v>208</v>
      </c>
      <c r="B131" s="56"/>
      <c r="C131" s="57">
        <v>195.8389</v>
      </c>
      <c r="D131" s="58">
        <v>185</v>
      </c>
      <c r="E131" s="59"/>
      <c r="F131" s="58"/>
      <c r="G131" s="60"/>
      <c r="H131" s="58">
        <v>290</v>
      </c>
      <c r="I131" s="58"/>
      <c r="J131" s="60"/>
    </row>
    <row r="132" spans="1:10" ht="18" customHeight="1">
      <c r="A132" s="55" t="s">
        <v>209</v>
      </c>
      <c r="B132" s="56"/>
      <c r="C132" s="57">
        <v>35</v>
      </c>
      <c r="D132" s="58">
        <v>31</v>
      </c>
      <c r="E132" s="59"/>
      <c r="F132" s="58"/>
      <c r="G132" s="60"/>
      <c r="H132" s="58">
        <v>27</v>
      </c>
      <c r="I132" s="58"/>
      <c r="J132" s="60"/>
    </row>
    <row r="133" spans="1:10" ht="18" customHeight="1">
      <c r="A133" s="55" t="s">
        <v>210</v>
      </c>
      <c r="B133" s="56"/>
      <c r="C133" s="57">
        <v>0</v>
      </c>
      <c r="D133" s="58"/>
      <c r="E133" s="59"/>
      <c r="F133" s="58"/>
      <c r="G133" s="60"/>
      <c r="H133" s="58"/>
      <c r="I133" s="58"/>
      <c r="J133" s="60"/>
    </row>
    <row r="134" spans="1:10" ht="18" customHeight="1">
      <c r="A134" s="61" t="s">
        <v>287</v>
      </c>
      <c r="B134" s="56"/>
      <c r="C134" s="57">
        <v>0</v>
      </c>
      <c r="D134" s="58"/>
      <c r="E134" s="59"/>
      <c r="F134" s="58"/>
      <c r="G134" s="60"/>
      <c r="H134" s="58"/>
      <c r="I134" s="58"/>
      <c r="J134" s="60"/>
    </row>
    <row r="135" spans="1:10" ht="18" customHeight="1">
      <c r="A135" s="61" t="s">
        <v>288</v>
      </c>
      <c r="B135" s="56"/>
      <c r="C135" s="57">
        <v>0</v>
      </c>
      <c r="D135" s="58"/>
      <c r="E135" s="59"/>
      <c r="F135" s="58"/>
      <c r="G135" s="60"/>
      <c r="H135" s="58"/>
      <c r="I135" s="58"/>
      <c r="J135" s="60"/>
    </row>
    <row r="136" spans="1:10" ht="18" customHeight="1">
      <c r="A136" s="61" t="s">
        <v>289</v>
      </c>
      <c r="B136" s="56"/>
      <c r="C136" s="57">
        <v>0</v>
      </c>
      <c r="D136" s="58"/>
      <c r="E136" s="59"/>
      <c r="F136" s="58"/>
      <c r="G136" s="60"/>
      <c r="H136" s="58"/>
      <c r="I136" s="58"/>
      <c r="J136" s="60"/>
    </row>
    <row r="137" spans="1:10" ht="18" customHeight="1">
      <c r="A137" s="55" t="s">
        <v>290</v>
      </c>
      <c r="B137" s="56"/>
      <c r="C137" s="57">
        <v>0</v>
      </c>
      <c r="D137" s="58"/>
      <c r="E137" s="59"/>
      <c r="F137" s="58"/>
      <c r="G137" s="60"/>
      <c r="H137" s="58"/>
      <c r="I137" s="58"/>
      <c r="J137" s="60"/>
    </row>
    <row r="138" spans="1:10" ht="18" customHeight="1">
      <c r="A138" s="55" t="s">
        <v>291</v>
      </c>
      <c r="B138" s="56"/>
      <c r="C138" s="57">
        <v>625</v>
      </c>
      <c r="D138" s="58">
        <v>77</v>
      </c>
      <c r="E138" s="59"/>
      <c r="F138" s="58"/>
      <c r="G138" s="60"/>
      <c r="H138" s="58">
        <v>108</v>
      </c>
      <c r="I138" s="58"/>
      <c r="J138" s="60"/>
    </row>
    <row r="139" spans="1:10" ht="18" customHeight="1">
      <c r="A139" s="55" t="s">
        <v>217</v>
      </c>
      <c r="B139" s="56"/>
      <c r="C139" s="57">
        <v>68.2006</v>
      </c>
      <c r="D139" s="58">
        <v>90</v>
      </c>
      <c r="E139" s="59"/>
      <c r="F139" s="58"/>
      <c r="G139" s="60"/>
      <c r="H139" s="58">
        <v>109</v>
      </c>
      <c r="I139" s="58"/>
      <c r="J139" s="60"/>
    </row>
    <row r="140" spans="1:10" ht="18" customHeight="1">
      <c r="A140" s="61" t="s">
        <v>292</v>
      </c>
      <c r="B140" s="56"/>
      <c r="C140" s="57">
        <v>19</v>
      </c>
      <c r="D140" s="58">
        <v>7</v>
      </c>
      <c r="E140" s="59"/>
      <c r="F140" s="58"/>
      <c r="G140" s="60"/>
      <c r="H140" s="58">
        <v>7</v>
      </c>
      <c r="I140" s="58"/>
      <c r="J140" s="60"/>
    </row>
    <row r="141" spans="1:11" ht="18" customHeight="1">
      <c r="A141" s="63" t="s">
        <v>293</v>
      </c>
      <c r="B141" s="64"/>
      <c r="C141" s="51">
        <v>0</v>
      </c>
      <c r="D141" s="52">
        <f>SUM(D142:D152)</f>
        <v>0</v>
      </c>
      <c r="E141" s="53"/>
      <c r="F141" s="52">
        <f>D141-B141</f>
        <v>0</v>
      </c>
      <c r="G141" s="54"/>
      <c r="H141" s="52">
        <f>SUM(H142:H152)</f>
        <v>0</v>
      </c>
      <c r="I141" s="52">
        <f>H141-C141</f>
        <v>0</v>
      </c>
      <c r="J141" s="54"/>
      <c r="K141" s="39">
        <v>1</v>
      </c>
    </row>
    <row r="142" spans="1:10" ht="18" customHeight="1">
      <c r="A142" s="61" t="s">
        <v>208</v>
      </c>
      <c r="B142" s="56"/>
      <c r="C142" s="57">
        <v>0</v>
      </c>
      <c r="D142" s="58"/>
      <c r="E142" s="59"/>
      <c r="F142" s="58"/>
      <c r="G142" s="60"/>
      <c r="H142" s="58"/>
      <c r="I142" s="58"/>
      <c r="J142" s="60"/>
    </row>
    <row r="143" spans="1:10" ht="18" customHeight="1">
      <c r="A143" s="62" t="s">
        <v>209</v>
      </c>
      <c r="B143" s="58"/>
      <c r="C143" s="57">
        <v>0</v>
      </c>
      <c r="D143" s="58"/>
      <c r="E143" s="59"/>
      <c r="F143" s="58"/>
      <c r="G143" s="60"/>
      <c r="H143" s="58"/>
      <c r="I143" s="58"/>
      <c r="J143" s="60"/>
    </row>
    <row r="144" spans="1:10" ht="18" customHeight="1">
      <c r="A144" s="55" t="s">
        <v>210</v>
      </c>
      <c r="B144" s="56"/>
      <c r="C144" s="57">
        <v>0</v>
      </c>
      <c r="D144" s="58"/>
      <c r="E144" s="59"/>
      <c r="F144" s="58"/>
      <c r="G144" s="60"/>
      <c r="H144" s="58"/>
      <c r="I144" s="58"/>
      <c r="J144" s="60"/>
    </row>
    <row r="145" spans="1:10" ht="18" customHeight="1">
      <c r="A145" s="55" t="s">
        <v>294</v>
      </c>
      <c r="B145" s="56"/>
      <c r="C145" s="57">
        <v>0</v>
      </c>
      <c r="D145" s="58"/>
      <c r="E145" s="59"/>
      <c r="F145" s="58"/>
      <c r="G145" s="60"/>
      <c r="H145" s="58"/>
      <c r="I145" s="58"/>
      <c r="J145" s="60"/>
    </row>
    <row r="146" spans="1:10" ht="18" customHeight="1">
      <c r="A146" s="55" t="s">
        <v>295</v>
      </c>
      <c r="B146" s="56"/>
      <c r="C146" s="57">
        <v>0</v>
      </c>
      <c r="D146" s="58"/>
      <c r="E146" s="59"/>
      <c r="F146" s="58"/>
      <c r="G146" s="60"/>
      <c r="H146" s="58"/>
      <c r="I146" s="58"/>
      <c r="J146" s="60"/>
    </row>
    <row r="147" spans="1:10" ht="18" customHeight="1">
      <c r="A147" s="61" t="s">
        <v>296</v>
      </c>
      <c r="B147" s="56"/>
      <c r="C147" s="57">
        <v>0</v>
      </c>
      <c r="D147" s="58"/>
      <c r="E147" s="59"/>
      <c r="F147" s="58"/>
      <c r="G147" s="60"/>
      <c r="H147" s="58"/>
      <c r="I147" s="58"/>
      <c r="J147" s="60"/>
    </row>
    <row r="148" spans="1:10" ht="18" customHeight="1">
      <c r="A148" s="61" t="s">
        <v>297</v>
      </c>
      <c r="B148" s="56"/>
      <c r="C148" s="57">
        <v>0</v>
      </c>
      <c r="D148" s="58"/>
      <c r="E148" s="59"/>
      <c r="F148" s="58"/>
      <c r="G148" s="60"/>
      <c r="H148" s="58"/>
      <c r="I148" s="58"/>
      <c r="J148" s="60"/>
    </row>
    <row r="149" spans="1:10" ht="18" customHeight="1">
      <c r="A149" s="61" t="s">
        <v>298</v>
      </c>
      <c r="B149" s="56"/>
      <c r="C149" s="57">
        <v>0</v>
      </c>
      <c r="D149" s="58"/>
      <c r="E149" s="59"/>
      <c r="F149" s="58"/>
      <c r="G149" s="60"/>
      <c r="H149" s="58"/>
      <c r="I149" s="58"/>
      <c r="J149" s="60"/>
    </row>
    <row r="150" spans="1:10" ht="18" customHeight="1">
      <c r="A150" s="55" t="s">
        <v>299</v>
      </c>
      <c r="B150" s="56"/>
      <c r="C150" s="57">
        <v>0</v>
      </c>
      <c r="D150" s="58"/>
      <c r="E150" s="59"/>
      <c r="F150" s="58"/>
      <c r="G150" s="60"/>
      <c r="H150" s="58"/>
      <c r="I150" s="58"/>
      <c r="J150" s="60"/>
    </row>
    <row r="151" spans="1:10" ht="18" customHeight="1">
      <c r="A151" s="55" t="s">
        <v>217</v>
      </c>
      <c r="B151" s="56"/>
      <c r="C151" s="57">
        <v>0</v>
      </c>
      <c r="D151" s="58"/>
      <c r="E151" s="59"/>
      <c r="F151" s="58"/>
      <c r="G151" s="60"/>
      <c r="H151" s="58"/>
      <c r="I151" s="58"/>
      <c r="J151" s="60"/>
    </row>
    <row r="152" spans="1:10" ht="18" customHeight="1">
      <c r="A152" s="55" t="s">
        <v>300</v>
      </c>
      <c r="B152" s="56"/>
      <c r="C152" s="57">
        <v>0</v>
      </c>
      <c r="D152" s="58"/>
      <c r="E152" s="59"/>
      <c r="F152" s="58"/>
      <c r="G152" s="60"/>
      <c r="H152" s="58"/>
      <c r="I152" s="58"/>
      <c r="J152" s="60"/>
    </row>
    <row r="153" spans="1:11" ht="18" customHeight="1">
      <c r="A153" s="63" t="s">
        <v>301</v>
      </c>
      <c r="B153" s="64"/>
      <c r="C153" s="51">
        <v>0</v>
      </c>
      <c r="D153" s="52">
        <f>SUM(D154:D162)</f>
        <v>888</v>
      </c>
      <c r="E153" s="53"/>
      <c r="F153" s="52">
        <f>D153-B153</f>
        <v>888</v>
      </c>
      <c r="G153" s="54"/>
      <c r="H153" s="52">
        <f>SUM(H154:H162)</f>
        <v>778</v>
      </c>
      <c r="I153" s="52">
        <f>H153-C153</f>
        <v>778</v>
      </c>
      <c r="J153" s="54"/>
      <c r="K153" s="39">
        <v>1</v>
      </c>
    </row>
    <row r="154" spans="1:10" ht="18" customHeight="1">
      <c r="A154" s="61" t="s">
        <v>208</v>
      </c>
      <c r="B154" s="56"/>
      <c r="C154" s="57">
        <v>0</v>
      </c>
      <c r="D154" s="58">
        <v>634</v>
      </c>
      <c r="E154" s="59"/>
      <c r="F154" s="58"/>
      <c r="G154" s="60"/>
      <c r="H154" s="58">
        <v>647</v>
      </c>
      <c r="I154" s="58"/>
      <c r="J154" s="60"/>
    </row>
    <row r="155" spans="1:10" ht="18" customHeight="1">
      <c r="A155" s="61" t="s">
        <v>209</v>
      </c>
      <c r="B155" s="56"/>
      <c r="C155" s="57">
        <v>0</v>
      </c>
      <c r="D155" s="58">
        <v>181</v>
      </c>
      <c r="E155" s="59"/>
      <c r="F155" s="58"/>
      <c r="G155" s="60"/>
      <c r="H155" s="58">
        <v>38</v>
      </c>
      <c r="I155" s="58"/>
      <c r="J155" s="60"/>
    </row>
    <row r="156" spans="1:10" ht="18" customHeight="1">
      <c r="A156" s="62" t="s">
        <v>210</v>
      </c>
      <c r="B156" s="58"/>
      <c r="C156" s="57">
        <v>0</v>
      </c>
      <c r="D156" s="58"/>
      <c r="E156" s="59"/>
      <c r="F156" s="58"/>
      <c r="G156" s="60"/>
      <c r="H156" s="58"/>
      <c r="I156" s="58"/>
      <c r="J156" s="60"/>
    </row>
    <row r="157" spans="1:10" ht="18" customHeight="1">
      <c r="A157" s="55" t="s">
        <v>302</v>
      </c>
      <c r="B157" s="56"/>
      <c r="C157" s="57">
        <v>0</v>
      </c>
      <c r="D157" s="58">
        <v>27</v>
      </c>
      <c r="E157" s="59"/>
      <c r="F157" s="58"/>
      <c r="G157" s="60"/>
      <c r="H157" s="58">
        <v>30</v>
      </c>
      <c r="I157" s="58"/>
      <c r="J157" s="60"/>
    </row>
    <row r="158" spans="1:10" ht="18" customHeight="1">
      <c r="A158" s="55" t="s">
        <v>303</v>
      </c>
      <c r="B158" s="56"/>
      <c r="C158" s="57">
        <v>0</v>
      </c>
      <c r="D158" s="58">
        <v>21</v>
      </c>
      <c r="E158" s="59"/>
      <c r="F158" s="58"/>
      <c r="G158" s="60"/>
      <c r="H158" s="58">
        <v>40</v>
      </c>
      <c r="I158" s="58"/>
      <c r="J158" s="60"/>
    </row>
    <row r="159" spans="1:10" ht="18" customHeight="1">
      <c r="A159" s="55" t="s">
        <v>304</v>
      </c>
      <c r="B159" s="56"/>
      <c r="C159" s="57">
        <v>0</v>
      </c>
      <c r="D159" s="58">
        <v>17</v>
      </c>
      <c r="E159" s="59"/>
      <c r="F159" s="58"/>
      <c r="G159" s="60"/>
      <c r="H159" s="58">
        <v>18</v>
      </c>
      <c r="I159" s="58"/>
      <c r="J159" s="60"/>
    </row>
    <row r="160" spans="1:10" ht="18" customHeight="1">
      <c r="A160" s="61" t="s">
        <v>251</v>
      </c>
      <c r="B160" s="56"/>
      <c r="C160" s="57">
        <v>0</v>
      </c>
      <c r="D160" s="58">
        <v>8</v>
      </c>
      <c r="E160" s="59"/>
      <c r="F160" s="58"/>
      <c r="G160" s="60"/>
      <c r="H160" s="58">
        <v>5</v>
      </c>
      <c r="I160" s="58"/>
      <c r="J160" s="60"/>
    </row>
    <row r="161" spans="1:10" ht="18" customHeight="1">
      <c r="A161" s="61" t="s">
        <v>217</v>
      </c>
      <c r="B161" s="56"/>
      <c r="C161" s="57">
        <v>0</v>
      </c>
      <c r="D161" s="58"/>
      <c r="E161" s="59"/>
      <c r="F161" s="58"/>
      <c r="G161" s="60"/>
      <c r="H161" s="58"/>
      <c r="I161" s="58"/>
      <c r="J161" s="60"/>
    </row>
    <row r="162" spans="1:10" ht="18" customHeight="1">
      <c r="A162" s="61" t="s">
        <v>305</v>
      </c>
      <c r="B162" s="56"/>
      <c r="C162" s="57">
        <v>0</v>
      </c>
      <c r="D162" s="58"/>
      <c r="E162" s="59"/>
      <c r="F162" s="58"/>
      <c r="G162" s="60"/>
      <c r="H162" s="58"/>
      <c r="I162" s="58"/>
      <c r="J162" s="60"/>
    </row>
    <row r="163" spans="1:11" ht="18" customHeight="1">
      <c r="A163" s="49" t="s">
        <v>306</v>
      </c>
      <c r="B163" s="50">
        <v>8</v>
      </c>
      <c r="C163" s="51">
        <v>0</v>
      </c>
      <c r="D163" s="52">
        <f>SUM(D164:D175)</f>
        <v>256</v>
      </c>
      <c r="E163" s="53"/>
      <c r="F163" s="52">
        <f>D163-B163</f>
        <v>248</v>
      </c>
      <c r="G163" s="54">
        <f>F163/B163*100</f>
        <v>3100</v>
      </c>
      <c r="H163" s="52">
        <f>SUM(H164:H175)</f>
        <v>185</v>
      </c>
      <c r="I163" s="52">
        <f>H163-C163</f>
        <v>185</v>
      </c>
      <c r="J163" s="54"/>
      <c r="K163" s="39">
        <v>1</v>
      </c>
    </row>
    <row r="164" spans="1:10" ht="18" customHeight="1">
      <c r="A164" s="55" t="s">
        <v>208</v>
      </c>
      <c r="B164" s="56"/>
      <c r="C164" s="57">
        <v>0</v>
      </c>
      <c r="D164" s="58">
        <v>66</v>
      </c>
      <c r="E164" s="59"/>
      <c r="F164" s="58"/>
      <c r="G164" s="60"/>
      <c r="H164" s="58">
        <v>64</v>
      </c>
      <c r="I164" s="58"/>
      <c r="J164" s="60"/>
    </row>
    <row r="165" spans="1:10" ht="18" customHeight="1">
      <c r="A165" s="55" t="s">
        <v>209</v>
      </c>
      <c r="B165" s="56"/>
      <c r="C165" s="57">
        <v>0</v>
      </c>
      <c r="D165" s="58">
        <v>70</v>
      </c>
      <c r="E165" s="59"/>
      <c r="F165" s="58"/>
      <c r="G165" s="60"/>
      <c r="H165" s="58"/>
      <c r="I165" s="58"/>
      <c r="J165" s="60"/>
    </row>
    <row r="166" spans="1:10" ht="18" customHeight="1">
      <c r="A166" s="61" t="s">
        <v>210</v>
      </c>
      <c r="B166" s="56"/>
      <c r="C166" s="57">
        <v>0</v>
      </c>
      <c r="D166" s="58"/>
      <c r="E166" s="59"/>
      <c r="F166" s="58"/>
      <c r="G166" s="60"/>
      <c r="H166" s="58"/>
      <c r="I166" s="58"/>
      <c r="J166" s="60"/>
    </row>
    <row r="167" spans="1:10" ht="18" customHeight="1">
      <c r="A167" s="61" t="s">
        <v>307</v>
      </c>
      <c r="B167" s="56"/>
      <c r="C167" s="57">
        <v>0</v>
      </c>
      <c r="D167" s="58"/>
      <c r="E167" s="59"/>
      <c r="F167" s="58"/>
      <c r="G167" s="60"/>
      <c r="H167" s="58"/>
      <c r="I167" s="58"/>
      <c r="J167" s="60"/>
    </row>
    <row r="168" spans="1:10" ht="18" customHeight="1">
      <c r="A168" s="61" t="s">
        <v>308</v>
      </c>
      <c r="B168" s="56"/>
      <c r="C168" s="57">
        <v>0</v>
      </c>
      <c r="D168" s="58"/>
      <c r="E168" s="59"/>
      <c r="F168" s="58"/>
      <c r="G168" s="60"/>
      <c r="H168" s="58"/>
      <c r="I168" s="58"/>
      <c r="J168" s="60"/>
    </row>
    <row r="169" spans="1:10" ht="18" customHeight="1">
      <c r="A169" s="61" t="s">
        <v>309</v>
      </c>
      <c r="B169" s="56"/>
      <c r="C169" s="57">
        <v>0</v>
      </c>
      <c r="D169" s="58">
        <v>13</v>
      </c>
      <c r="E169" s="59"/>
      <c r="F169" s="58"/>
      <c r="G169" s="60"/>
      <c r="H169" s="58">
        <v>10</v>
      </c>
      <c r="I169" s="58"/>
      <c r="J169" s="60"/>
    </row>
    <row r="170" spans="1:10" ht="18" customHeight="1">
      <c r="A170" s="55" t="s">
        <v>310</v>
      </c>
      <c r="B170" s="56"/>
      <c r="C170" s="57">
        <v>0</v>
      </c>
      <c r="D170" s="58"/>
      <c r="E170" s="59"/>
      <c r="F170" s="58"/>
      <c r="G170" s="60"/>
      <c r="H170" s="58"/>
      <c r="I170" s="58"/>
      <c r="J170" s="60"/>
    </row>
    <row r="171" spans="1:10" ht="18" customHeight="1">
      <c r="A171" s="55" t="s">
        <v>311</v>
      </c>
      <c r="B171" s="56"/>
      <c r="C171" s="57">
        <v>0</v>
      </c>
      <c r="D171" s="58"/>
      <c r="E171" s="59"/>
      <c r="F171" s="58"/>
      <c r="G171" s="60"/>
      <c r="H171" s="58"/>
      <c r="I171" s="58"/>
      <c r="J171" s="60"/>
    </row>
    <row r="172" spans="1:10" ht="18" customHeight="1">
      <c r="A172" s="55" t="s">
        <v>312</v>
      </c>
      <c r="B172" s="56"/>
      <c r="C172" s="57">
        <v>0</v>
      </c>
      <c r="D172" s="58">
        <v>25</v>
      </c>
      <c r="E172" s="59"/>
      <c r="F172" s="58"/>
      <c r="G172" s="60"/>
      <c r="H172" s="58">
        <v>25</v>
      </c>
      <c r="I172" s="58"/>
      <c r="J172" s="60"/>
    </row>
    <row r="173" spans="1:10" ht="18" customHeight="1">
      <c r="A173" s="61" t="s">
        <v>251</v>
      </c>
      <c r="B173" s="56"/>
      <c r="C173" s="57">
        <v>0</v>
      </c>
      <c r="D173" s="58"/>
      <c r="E173" s="59"/>
      <c r="F173" s="58"/>
      <c r="G173" s="60"/>
      <c r="H173" s="58"/>
      <c r="I173" s="58"/>
      <c r="J173" s="60"/>
    </row>
    <row r="174" spans="1:10" ht="18" customHeight="1">
      <c r="A174" s="61" t="s">
        <v>217</v>
      </c>
      <c r="B174" s="56"/>
      <c r="C174" s="57">
        <v>0</v>
      </c>
      <c r="D174" s="58">
        <v>82</v>
      </c>
      <c r="E174" s="59"/>
      <c r="F174" s="58"/>
      <c r="G174" s="60"/>
      <c r="H174" s="58">
        <v>38</v>
      </c>
      <c r="I174" s="58"/>
      <c r="J174" s="60"/>
    </row>
    <row r="175" spans="1:10" ht="18" customHeight="1">
      <c r="A175" s="61" t="s">
        <v>313</v>
      </c>
      <c r="B175" s="56"/>
      <c r="C175" s="57">
        <v>0</v>
      </c>
      <c r="D175" s="58"/>
      <c r="E175" s="59"/>
      <c r="F175" s="58"/>
      <c r="G175" s="60"/>
      <c r="H175" s="58">
        <v>48</v>
      </c>
      <c r="I175" s="58"/>
      <c r="J175" s="60"/>
    </row>
    <row r="176" spans="1:11" ht="18" customHeight="1">
      <c r="A176" s="49" t="s">
        <v>314</v>
      </c>
      <c r="B176" s="50">
        <v>85</v>
      </c>
      <c r="C176" s="51">
        <v>50.267</v>
      </c>
      <c r="D176" s="52">
        <f>SUM(D177:D182)</f>
        <v>113</v>
      </c>
      <c r="E176" s="53">
        <f>D176/C176*100</f>
        <v>224.7995702946267</v>
      </c>
      <c r="F176" s="52">
        <f>D176-B176</f>
        <v>28</v>
      </c>
      <c r="G176" s="54">
        <f>F176/B176*100</f>
        <v>32.94117647058823</v>
      </c>
      <c r="H176" s="52">
        <f>SUM(H177:H182)</f>
        <v>172</v>
      </c>
      <c r="I176" s="52">
        <f>H176-C176</f>
        <v>121.733</v>
      </c>
      <c r="J176" s="54">
        <f>I176/C176*100</f>
        <v>242.17279726261762</v>
      </c>
      <c r="K176" s="39">
        <v>1</v>
      </c>
    </row>
    <row r="177" spans="1:10" ht="18" customHeight="1">
      <c r="A177" s="55" t="s">
        <v>208</v>
      </c>
      <c r="B177" s="56"/>
      <c r="C177" s="57">
        <v>39.267</v>
      </c>
      <c r="D177" s="58">
        <v>78</v>
      </c>
      <c r="E177" s="59"/>
      <c r="F177" s="58"/>
      <c r="G177" s="60"/>
      <c r="H177" s="66">
        <v>55</v>
      </c>
      <c r="I177" s="58"/>
      <c r="J177" s="60"/>
    </row>
    <row r="178" spans="1:10" s="40" customFormat="1" ht="18" customHeight="1">
      <c r="A178" s="55" t="s">
        <v>209</v>
      </c>
      <c r="B178" s="56"/>
      <c r="C178" s="57">
        <v>11</v>
      </c>
      <c r="D178" s="58">
        <v>16</v>
      </c>
      <c r="E178" s="59"/>
      <c r="F178" s="58"/>
      <c r="G178" s="60"/>
      <c r="H178" s="58">
        <v>11</v>
      </c>
      <c r="I178" s="58"/>
      <c r="J178" s="60"/>
    </row>
    <row r="179" spans="1:10" ht="18" customHeight="1">
      <c r="A179" s="61" t="s">
        <v>210</v>
      </c>
      <c r="B179" s="56"/>
      <c r="C179" s="57">
        <v>0</v>
      </c>
      <c r="D179" s="58"/>
      <c r="E179" s="59"/>
      <c r="F179" s="58"/>
      <c r="G179" s="60"/>
      <c r="H179" s="58"/>
      <c r="I179" s="58"/>
      <c r="J179" s="60"/>
    </row>
    <row r="180" spans="1:10" ht="18" customHeight="1">
      <c r="A180" s="61" t="s">
        <v>315</v>
      </c>
      <c r="B180" s="56"/>
      <c r="C180" s="57">
        <v>0</v>
      </c>
      <c r="D180" s="58">
        <v>19</v>
      </c>
      <c r="E180" s="59"/>
      <c r="F180" s="58"/>
      <c r="G180" s="60"/>
      <c r="H180" s="58"/>
      <c r="I180" s="58"/>
      <c r="J180" s="60"/>
    </row>
    <row r="181" spans="1:10" ht="18" customHeight="1">
      <c r="A181" s="61" t="s">
        <v>217</v>
      </c>
      <c r="B181" s="56"/>
      <c r="C181" s="57">
        <v>0</v>
      </c>
      <c r="D181" s="58"/>
      <c r="E181" s="59"/>
      <c r="F181" s="58"/>
      <c r="G181" s="60"/>
      <c r="H181" s="58"/>
      <c r="I181" s="58"/>
      <c r="J181" s="60"/>
    </row>
    <row r="182" spans="1:10" ht="18" customHeight="1">
      <c r="A182" s="62" t="s">
        <v>316</v>
      </c>
      <c r="B182" s="58"/>
      <c r="C182" s="57">
        <v>0</v>
      </c>
      <c r="D182" s="58"/>
      <c r="E182" s="59"/>
      <c r="F182" s="58"/>
      <c r="G182" s="60"/>
      <c r="H182" s="58">
        <v>106</v>
      </c>
      <c r="I182" s="58"/>
      <c r="J182" s="60"/>
    </row>
    <row r="183" spans="1:11" ht="18" customHeight="1">
      <c r="A183" s="49" t="s">
        <v>317</v>
      </c>
      <c r="B183" s="50">
        <v>11</v>
      </c>
      <c r="C183" s="51">
        <v>8.6121</v>
      </c>
      <c r="D183" s="52">
        <f>SUM(D184:D189)</f>
        <v>12</v>
      </c>
      <c r="E183" s="53">
        <f>D183/C183*100</f>
        <v>139.33883721740344</v>
      </c>
      <c r="F183" s="52">
        <f>D183-B183</f>
        <v>1</v>
      </c>
      <c r="G183" s="54">
        <f>F183/B183*100</f>
        <v>9.090909090909092</v>
      </c>
      <c r="H183" s="52">
        <f>SUM(H184:H189)</f>
        <v>8</v>
      </c>
      <c r="I183" s="52">
        <f>H183-C183</f>
        <v>-0.6120999999999999</v>
      </c>
      <c r="J183" s="54">
        <f>I183/C183*100</f>
        <v>-7.107441855064385</v>
      </c>
      <c r="K183" s="39">
        <v>1</v>
      </c>
    </row>
    <row r="184" spans="1:10" ht="18" customHeight="1">
      <c r="A184" s="55" t="s">
        <v>208</v>
      </c>
      <c r="B184" s="56"/>
      <c r="C184" s="57">
        <v>6.1121</v>
      </c>
      <c r="D184" s="58">
        <v>9</v>
      </c>
      <c r="E184" s="59"/>
      <c r="F184" s="58"/>
      <c r="G184" s="60"/>
      <c r="H184" s="58">
        <v>6</v>
      </c>
      <c r="I184" s="58"/>
      <c r="J184" s="60"/>
    </row>
    <row r="185" spans="1:10" ht="18" customHeight="1">
      <c r="A185" s="55" t="s">
        <v>209</v>
      </c>
      <c r="B185" s="56"/>
      <c r="C185" s="57">
        <v>2.5</v>
      </c>
      <c r="D185" s="58">
        <v>3</v>
      </c>
      <c r="E185" s="59"/>
      <c r="F185" s="58"/>
      <c r="G185" s="60"/>
      <c r="H185" s="58">
        <v>2</v>
      </c>
      <c r="I185" s="58"/>
      <c r="J185" s="60"/>
    </row>
    <row r="186" spans="1:10" ht="18" customHeight="1">
      <c r="A186" s="61" t="s">
        <v>210</v>
      </c>
      <c r="B186" s="56"/>
      <c r="C186" s="57">
        <v>0</v>
      </c>
      <c r="D186" s="58"/>
      <c r="E186" s="59"/>
      <c r="F186" s="58"/>
      <c r="G186" s="60"/>
      <c r="H186" s="58"/>
      <c r="I186" s="58"/>
      <c r="J186" s="60"/>
    </row>
    <row r="187" spans="1:10" ht="18" customHeight="1">
      <c r="A187" s="61" t="s">
        <v>318</v>
      </c>
      <c r="B187" s="56"/>
      <c r="C187" s="57">
        <v>0</v>
      </c>
      <c r="D187" s="58"/>
      <c r="E187" s="59"/>
      <c r="F187" s="58"/>
      <c r="G187" s="60"/>
      <c r="H187" s="58"/>
      <c r="I187" s="58"/>
      <c r="J187" s="60"/>
    </row>
    <row r="188" spans="1:10" ht="18" customHeight="1">
      <c r="A188" s="61" t="s">
        <v>217</v>
      </c>
      <c r="B188" s="56"/>
      <c r="C188" s="57">
        <v>0</v>
      </c>
      <c r="D188" s="58"/>
      <c r="E188" s="59"/>
      <c r="F188" s="58"/>
      <c r="G188" s="60"/>
      <c r="H188" s="58"/>
      <c r="I188" s="58"/>
      <c r="J188" s="60"/>
    </row>
    <row r="189" spans="1:10" ht="18" customHeight="1">
      <c r="A189" s="55" t="s">
        <v>319</v>
      </c>
      <c r="B189" s="56"/>
      <c r="C189" s="57">
        <v>0</v>
      </c>
      <c r="D189" s="58"/>
      <c r="E189" s="59"/>
      <c r="F189" s="58"/>
      <c r="G189" s="60"/>
      <c r="H189" s="58"/>
      <c r="I189" s="58"/>
      <c r="J189" s="60"/>
    </row>
    <row r="190" spans="1:11" ht="18" customHeight="1">
      <c r="A190" s="49" t="s">
        <v>320</v>
      </c>
      <c r="B190" s="50">
        <v>31</v>
      </c>
      <c r="C190" s="51">
        <v>26.7567</v>
      </c>
      <c r="D190" s="52">
        <f>SUM(D191:D198)</f>
        <v>46</v>
      </c>
      <c r="E190" s="53">
        <f>D190/C190*100</f>
        <v>171.91955659703925</v>
      </c>
      <c r="F190" s="52">
        <f>D190-B190</f>
        <v>15</v>
      </c>
      <c r="G190" s="54">
        <f>F190/B190*100</f>
        <v>48.38709677419355</v>
      </c>
      <c r="H190" s="52">
        <f>SUM(H191:H198)</f>
        <v>37</v>
      </c>
      <c r="I190" s="52">
        <f>H190-C190</f>
        <v>10.243300000000001</v>
      </c>
      <c r="J190" s="54">
        <f>I190/C190*100</f>
        <v>38.28312161066201</v>
      </c>
      <c r="K190" s="39">
        <v>1</v>
      </c>
    </row>
    <row r="191" spans="1:10" ht="18" customHeight="1">
      <c r="A191" s="55" t="s">
        <v>208</v>
      </c>
      <c r="B191" s="56"/>
      <c r="C191" s="57">
        <v>19.7567</v>
      </c>
      <c r="D191" s="58">
        <v>37</v>
      </c>
      <c r="E191" s="59"/>
      <c r="F191" s="58"/>
      <c r="G191" s="60"/>
      <c r="H191" s="58">
        <v>30</v>
      </c>
      <c r="I191" s="58"/>
      <c r="J191" s="60"/>
    </row>
    <row r="192" spans="1:10" ht="18" customHeight="1">
      <c r="A192" s="61" t="s">
        <v>209</v>
      </c>
      <c r="B192" s="56"/>
      <c r="C192" s="57">
        <v>7</v>
      </c>
      <c r="D192" s="58">
        <v>7</v>
      </c>
      <c r="E192" s="59"/>
      <c r="F192" s="58"/>
      <c r="G192" s="60"/>
      <c r="H192" s="58">
        <v>6</v>
      </c>
      <c r="I192" s="58"/>
      <c r="J192" s="60"/>
    </row>
    <row r="193" spans="1:10" ht="18" customHeight="1">
      <c r="A193" s="61" t="s">
        <v>210</v>
      </c>
      <c r="B193" s="56"/>
      <c r="C193" s="57">
        <v>0</v>
      </c>
      <c r="D193" s="58"/>
      <c r="E193" s="59"/>
      <c r="F193" s="58"/>
      <c r="G193" s="60"/>
      <c r="H193" s="58"/>
      <c r="I193" s="58"/>
      <c r="J193" s="60"/>
    </row>
    <row r="194" spans="1:10" ht="18" customHeight="1">
      <c r="A194" s="61" t="s">
        <v>321</v>
      </c>
      <c r="B194" s="56"/>
      <c r="C194" s="57">
        <v>0</v>
      </c>
      <c r="D194" s="58"/>
      <c r="E194" s="59"/>
      <c r="F194" s="58"/>
      <c r="G194" s="60"/>
      <c r="H194" s="58"/>
      <c r="I194" s="58"/>
      <c r="J194" s="60"/>
    </row>
    <row r="195" spans="1:10" ht="18" customHeight="1">
      <c r="A195" s="62" t="s">
        <v>322</v>
      </c>
      <c r="B195" s="58"/>
      <c r="C195" s="57">
        <v>0</v>
      </c>
      <c r="D195" s="58"/>
      <c r="E195" s="59"/>
      <c r="F195" s="58"/>
      <c r="G195" s="60"/>
      <c r="H195" s="58"/>
      <c r="I195" s="58"/>
      <c r="J195" s="60"/>
    </row>
    <row r="196" spans="1:10" ht="18" customHeight="1">
      <c r="A196" s="55" t="s">
        <v>323</v>
      </c>
      <c r="B196" s="56"/>
      <c r="C196" s="57">
        <v>0</v>
      </c>
      <c r="D196" s="58">
        <v>2</v>
      </c>
      <c r="E196" s="59"/>
      <c r="F196" s="58"/>
      <c r="G196" s="60"/>
      <c r="H196" s="58">
        <v>1</v>
      </c>
      <c r="I196" s="58"/>
      <c r="J196" s="60"/>
    </row>
    <row r="197" spans="1:10" ht="18" customHeight="1">
      <c r="A197" s="55" t="s">
        <v>217</v>
      </c>
      <c r="B197" s="56"/>
      <c r="C197" s="57">
        <v>0</v>
      </c>
      <c r="D197" s="58"/>
      <c r="E197" s="59"/>
      <c r="F197" s="58"/>
      <c r="G197" s="60"/>
      <c r="H197" s="58"/>
      <c r="I197" s="58"/>
      <c r="J197" s="60"/>
    </row>
    <row r="198" spans="1:10" ht="18" customHeight="1">
      <c r="A198" s="55" t="s">
        <v>324</v>
      </c>
      <c r="B198" s="56"/>
      <c r="C198" s="57">
        <v>0</v>
      </c>
      <c r="D198" s="58"/>
      <c r="E198" s="59"/>
      <c r="F198" s="58"/>
      <c r="G198" s="60"/>
      <c r="H198" s="58"/>
      <c r="I198" s="58"/>
      <c r="J198" s="60"/>
    </row>
    <row r="199" spans="1:11" ht="18" customHeight="1">
      <c r="A199" s="63" t="s">
        <v>325</v>
      </c>
      <c r="B199" s="50">
        <v>150</v>
      </c>
      <c r="C199" s="51">
        <v>83.1207</v>
      </c>
      <c r="D199" s="52">
        <f>SUM(D200:D204)</f>
        <v>147</v>
      </c>
      <c r="E199" s="53">
        <f>D199/C199*100</f>
        <v>176.8512536588359</v>
      </c>
      <c r="F199" s="52">
        <f>D199-B199</f>
        <v>-3</v>
      </c>
      <c r="G199" s="54">
        <f>F199/B199*100</f>
        <v>-2</v>
      </c>
      <c r="H199" s="52">
        <f>SUM(H200:H204)</f>
        <v>106</v>
      </c>
      <c r="I199" s="52">
        <f>H199-C199</f>
        <v>22.8793</v>
      </c>
      <c r="J199" s="54">
        <f>I199/C199*100</f>
        <v>27.52539379480683</v>
      </c>
      <c r="K199" s="39">
        <v>1</v>
      </c>
    </row>
    <row r="200" spans="1:10" ht="18" customHeight="1">
      <c r="A200" s="61" t="s">
        <v>208</v>
      </c>
      <c r="B200" s="56"/>
      <c r="C200" s="57">
        <v>76.1207</v>
      </c>
      <c r="D200" s="58">
        <v>140</v>
      </c>
      <c r="E200" s="59"/>
      <c r="F200" s="58"/>
      <c r="G200" s="60"/>
      <c r="H200" s="58">
        <v>99</v>
      </c>
      <c r="I200" s="58"/>
      <c r="J200" s="60"/>
    </row>
    <row r="201" spans="1:10" ht="18" customHeight="1">
      <c r="A201" s="61" t="s">
        <v>209</v>
      </c>
      <c r="B201" s="56"/>
      <c r="C201" s="57">
        <v>0</v>
      </c>
      <c r="D201" s="58"/>
      <c r="E201" s="59"/>
      <c r="F201" s="58"/>
      <c r="G201" s="60"/>
      <c r="H201" s="58"/>
      <c r="I201" s="58"/>
      <c r="J201" s="60"/>
    </row>
    <row r="202" spans="1:10" ht="18" customHeight="1">
      <c r="A202" s="55" t="s">
        <v>210</v>
      </c>
      <c r="B202" s="56"/>
      <c r="C202" s="57">
        <v>0</v>
      </c>
      <c r="D202" s="58"/>
      <c r="E202" s="59"/>
      <c r="F202" s="58"/>
      <c r="G202" s="60"/>
      <c r="H202" s="58"/>
      <c r="I202" s="58"/>
      <c r="J202" s="60"/>
    </row>
    <row r="203" spans="1:10" ht="18" customHeight="1">
      <c r="A203" s="55" t="s">
        <v>326</v>
      </c>
      <c r="B203" s="56"/>
      <c r="C203" s="57">
        <v>7</v>
      </c>
      <c r="D203" s="58">
        <v>7</v>
      </c>
      <c r="E203" s="59"/>
      <c r="F203" s="58"/>
      <c r="G203" s="60"/>
      <c r="H203" s="58">
        <v>7</v>
      </c>
      <c r="I203" s="58"/>
      <c r="J203" s="60"/>
    </row>
    <row r="204" spans="1:10" ht="18" customHeight="1">
      <c r="A204" s="55" t="s">
        <v>327</v>
      </c>
      <c r="B204" s="56"/>
      <c r="C204" s="57">
        <v>0</v>
      </c>
      <c r="D204" s="58"/>
      <c r="E204" s="59"/>
      <c r="F204" s="58"/>
      <c r="G204" s="60"/>
      <c r="H204" s="58"/>
      <c r="I204" s="58"/>
      <c r="J204" s="60"/>
    </row>
    <row r="205" spans="1:11" ht="18" customHeight="1">
      <c r="A205" s="63" t="s">
        <v>328</v>
      </c>
      <c r="B205" s="50">
        <v>31</v>
      </c>
      <c r="C205" s="51">
        <v>30.0662</v>
      </c>
      <c r="D205" s="52">
        <f>SUM(D206:D211)</f>
        <v>47</v>
      </c>
      <c r="E205" s="53">
        <f>D205/C205*100</f>
        <v>156.32171674504926</v>
      </c>
      <c r="F205" s="52">
        <f>D205-B205</f>
        <v>16</v>
      </c>
      <c r="G205" s="54">
        <f>F205/B205*100</f>
        <v>51.61290322580645</v>
      </c>
      <c r="H205" s="52">
        <f>SUM(H206:H211)</f>
        <v>41</v>
      </c>
      <c r="I205" s="52">
        <f>H205-C205</f>
        <v>10.933800000000002</v>
      </c>
      <c r="J205" s="54">
        <f>I205/C205*100</f>
        <v>36.365752905255746</v>
      </c>
      <c r="K205" s="39">
        <v>1</v>
      </c>
    </row>
    <row r="206" spans="1:10" ht="18" customHeight="1">
      <c r="A206" s="61" t="s">
        <v>208</v>
      </c>
      <c r="B206" s="56"/>
      <c r="C206" s="57">
        <v>24.0662</v>
      </c>
      <c r="D206" s="58">
        <v>41</v>
      </c>
      <c r="E206" s="59"/>
      <c r="F206" s="58"/>
      <c r="G206" s="60"/>
      <c r="H206" s="58">
        <v>31</v>
      </c>
      <c r="I206" s="58"/>
      <c r="J206" s="60"/>
    </row>
    <row r="207" spans="1:10" ht="18" customHeight="1">
      <c r="A207" s="61" t="s">
        <v>209</v>
      </c>
      <c r="B207" s="56"/>
      <c r="C207" s="57">
        <v>6</v>
      </c>
      <c r="D207" s="58">
        <v>6</v>
      </c>
      <c r="E207" s="59"/>
      <c r="F207" s="58"/>
      <c r="G207" s="60"/>
      <c r="H207" s="58">
        <v>10</v>
      </c>
      <c r="I207" s="58"/>
      <c r="J207" s="60"/>
    </row>
    <row r="208" spans="1:10" ht="18" customHeight="1">
      <c r="A208" s="62" t="s">
        <v>210</v>
      </c>
      <c r="B208" s="58"/>
      <c r="C208" s="57">
        <v>0</v>
      </c>
      <c r="D208" s="58"/>
      <c r="E208" s="59"/>
      <c r="F208" s="58"/>
      <c r="G208" s="60"/>
      <c r="H208" s="58"/>
      <c r="I208" s="58"/>
      <c r="J208" s="60"/>
    </row>
    <row r="209" spans="1:10" ht="18" customHeight="1">
      <c r="A209" s="55" t="s">
        <v>222</v>
      </c>
      <c r="B209" s="56"/>
      <c r="C209" s="57">
        <v>0</v>
      </c>
      <c r="D209" s="58"/>
      <c r="E209" s="59"/>
      <c r="F209" s="58"/>
      <c r="G209" s="60"/>
      <c r="H209" s="58"/>
      <c r="I209" s="58"/>
      <c r="J209" s="60"/>
    </row>
    <row r="210" spans="1:10" ht="18" customHeight="1">
      <c r="A210" s="55" t="s">
        <v>217</v>
      </c>
      <c r="B210" s="56"/>
      <c r="C210" s="57">
        <v>0</v>
      </c>
      <c r="D210" s="58"/>
      <c r="E210" s="59"/>
      <c r="F210" s="58"/>
      <c r="G210" s="60"/>
      <c r="H210" s="58"/>
      <c r="I210" s="58"/>
      <c r="J210" s="60"/>
    </row>
    <row r="211" spans="1:10" ht="18" customHeight="1">
      <c r="A211" s="55" t="s">
        <v>329</v>
      </c>
      <c r="B211" s="56"/>
      <c r="C211" s="57">
        <v>0</v>
      </c>
      <c r="D211" s="58"/>
      <c r="E211" s="59"/>
      <c r="F211" s="58"/>
      <c r="G211" s="60"/>
      <c r="H211" s="58"/>
      <c r="I211" s="58"/>
      <c r="J211" s="60"/>
    </row>
    <row r="212" spans="1:11" ht="18" customHeight="1">
      <c r="A212" s="63" t="s">
        <v>330</v>
      </c>
      <c r="B212" s="50">
        <v>337</v>
      </c>
      <c r="C212" s="51">
        <v>293.3905</v>
      </c>
      <c r="D212" s="52">
        <f>SUM(D213:D219)</f>
        <v>488</v>
      </c>
      <c r="E212" s="53">
        <f>D212/C212*100</f>
        <v>166.33122067687947</v>
      </c>
      <c r="F212" s="52">
        <f>D212-B212</f>
        <v>151</v>
      </c>
      <c r="G212" s="54">
        <f>F212/B212*100</f>
        <v>44.80712166172107</v>
      </c>
      <c r="H212" s="52">
        <f>SUM(H213:H219)</f>
        <v>326</v>
      </c>
      <c r="I212" s="52">
        <f>H212-C212</f>
        <v>32.609500000000025</v>
      </c>
      <c r="J212" s="54">
        <f>I212/C212*100</f>
        <v>11.114708894800625</v>
      </c>
      <c r="K212" s="39">
        <v>1</v>
      </c>
    </row>
    <row r="213" spans="1:10" ht="18" customHeight="1">
      <c r="A213" s="61" t="s">
        <v>208</v>
      </c>
      <c r="B213" s="56"/>
      <c r="C213" s="57">
        <v>144.0355</v>
      </c>
      <c r="D213" s="66">
        <v>250</v>
      </c>
      <c r="E213" s="59"/>
      <c r="F213" s="58"/>
      <c r="G213" s="60"/>
      <c r="H213" s="66">
        <v>179</v>
      </c>
      <c r="I213" s="58"/>
      <c r="J213" s="60"/>
    </row>
    <row r="214" spans="1:10" ht="18" customHeight="1">
      <c r="A214" s="61" t="s">
        <v>209</v>
      </c>
      <c r="B214" s="56"/>
      <c r="C214" s="57">
        <v>149.355</v>
      </c>
      <c r="D214" s="66">
        <v>209</v>
      </c>
      <c r="E214" s="59"/>
      <c r="F214" s="58"/>
      <c r="G214" s="60"/>
      <c r="H214" s="66">
        <v>115</v>
      </c>
      <c r="I214" s="58"/>
      <c r="J214" s="60"/>
    </row>
    <row r="215" spans="1:10" ht="18" customHeight="1">
      <c r="A215" s="55" t="s">
        <v>210</v>
      </c>
      <c r="B215" s="56"/>
      <c r="C215" s="57">
        <v>0</v>
      </c>
      <c r="D215" s="66"/>
      <c r="E215" s="59"/>
      <c r="F215" s="58"/>
      <c r="G215" s="60"/>
      <c r="H215" s="66"/>
      <c r="I215" s="58"/>
      <c r="J215" s="60"/>
    </row>
    <row r="216" spans="1:10" ht="18" customHeight="1">
      <c r="A216" s="55" t="s">
        <v>331</v>
      </c>
      <c r="B216" s="56"/>
      <c r="C216" s="57">
        <v>0</v>
      </c>
      <c r="D216" s="58"/>
      <c r="E216" s="59"/>
      <c r="F216" s="58"/>
      <c r="G216" s="60"/>
      <c r="H216" s="58"/>
      <c r="I216" s="58"/>
      <c r="J216" s="60"/>
    </row>
    <row r="217" spans="1:10" ht="18" customHeight="1">
      <c r="A217" s="55" t="s">
        <v>332</v>
      </c>
      <c r="B217" s="56"/>
      <c r="C217" s="57">
        <v>0</v>
      </c>
      <c r="D217" s="58"/>
      <c r="E217" s="59"/>
      <c r="F217" s="58"/>
      <c r="G217" s="60"/>
      <c r="H217" s="58"/>
      <c r="I217" s="58"/>
      <c r="J217" s="60"/>
    </row>
    <row r="218" spans="1:10" ht="18" customHeight="1">
      <c r="A218" s="61" t="s">
        <v>217</v>
      </c>
      <c r="B218" s="56"/>
      <c r="C218" s="57">
        <v>0</v>
      </c>
      <c r="D218" s="67"/>
      <c r="E218" s="59"/>
      <c r="F218" s="58"/>
      <c r="G218" s="60"/>
      <c r="H218" s="67"/>
      <c r="I218" s="58"/>
      <c r="J218" s="60"/>
    </row>
    <row r="219" spans="1:10" ht="18" customHeight="1">
      <c r="A219" s="61" t="s">
        <v>333</v>
      </c>
      <c r="B219" s="56"/>
      <c r="C219" s="57">
        <v>0</v>
      </c>
      <c r="D219" s="67">
        <v>29</v>
      </c>
      <c r="E219" s="59"/>
      <c r="F219" s="58"/>
      <c r="G219" s="60"/>
      <c r="H219" s="67">
        <v>32</v>
      </c>
      <c r="I219" s="58"/>
      <c r="J219" s="60"/>
    </row>
    <row r="220" spans="1:11" ht="18" customHeight="1">
      <c r="A220" s="63" t="s">
        <v>334</v>
      </c>
      <c r="B220" s="50">
        <v>617</v>
      </c>
      <c r="C220" s="68">
        <v>562.8559</v>
      </c>
      <c r="D220" s="69">
        <f>SUM(D221:D226)</f>
        <v>960</v>
      </c>
      <c r="E220" s="53">
        <f>D220/C220*100</f>
        <v>170.55875224902147</v>
      </c>
      <c r="F220" s="52">
        <f>D220-B220</f>
        <v>343</v>
      </c>
      <c r="G220" s="54">
        <f>F220/B220*100</f>
        <v>55.59157212317666</v>
      </c>
      <c r="H220" s="69">
        <f>SUM(H221:H226)</f>
        <v>800</v>
      </c>
      <c r="I220" s="52">
        <f>H220-C220</f>
        <v>237.14409999999998</v>
      </c>
      <c r="J220" s="54">
        <f>I220/C220*100</f>
        <v>42.132293540851215</v>
      </c>
      <c r="K220" s="39">
        <v>1</v>
      </c>
    </row>
    <row r="221" spans="1:10" ht="18" customHeight="1">
      <c r="A221" s="61" t="s">
        <v>208</v>
      </c>
      <c r="B221" s="56"/>
      <c r="C221" s="57">
        <v>424.1159</v>
      </c>
      <c r="D221" s="67">
        <v>812</v>
      </c>
      <c r="E221" s="59"/>
      <c r="F221" s="58"/>
      <c r="G221" s="60"/>
      <c r="H221" s="67">
        <v>604</v>
      </c>
      <c r="I221" s="58"/>
      <c r="J221" s="60"/>
    </row>
    <row r="222" spans="1:10" ht="18" customHeight="1">
      <c r="A222" s="55" t="s">
        <v>209</v>
      </c>
      <c r="B222" s="56"/>
      <c r="C222" s="57">
        <v>138.74</v>
      </c>
      <c r="D222" s="67">
        <v>148</v>
      </c>
      <c r="E222" s="59"/>
      <c r="F222" s="58"/>
      <c r="G222" s="60"/>
      <c r="H222" s="67">
        <v>196</v>
      </c>
      <c r="I222" s="58"/>
      <c r="J222" s="60"/>
    </row>
    <row r="223" spans="1:10" ht="18" customHeight="1">
      <c r="A223" s="55" t="s">
        <v>210</v>
      </c>
      <c r="B223" s="56"/>
      <c r="C223" s="57">
        <v>0</v>
      </c>
      <c r="D223" s="67"/>
      <c r="E223" s="59"/>
      <c r="F223" s="58"/>
      <c r="G223" s="60"/>
      <c r="H223" s="67"/>
      <c r="I223" s="58"/>
      <c r="J223" s="60"/>
    </row>
    <row r="224" spans="1:10" ht="18" customHeight="1">
      <c r="A224" s="55" t="s">
        <v>335</v>
      </c>
      <c r="B224" s="56"/>
      <c r="C224" s="57">
        <v>0</v>
      </c>
      <c r="D224" s="67"/>
      <c r="E224" s="59"/>
      <c r="F224" s="58"/>
      <c r="G224" s="60"/>
      <c r="H224" s="67"/>
      <c r="I224" s="58"/>
      <c r="J224" s="60"/>
    </row>
    <row r="225" spans="1:10" ht="18" customHeight="1">
      <c r="A225" s="61" t="s">
        <v>217</v>
      </c>
      <c r="B225" s="56"/>
      <c r="C225" s="57">
        <v>0</v>
      </c>
      <c r="D225" s="67"/>
      <c r="E225" s="59"/>
      <c r="F225" s="58"/>
      <c r="G225" s="60"/>
      <c r="H225" s="67"/>
      <c r="I225" s="58"/>
      <c r="J225" s="60"/>
    </row>
    <row r="226" spans="1:10" ht="18" customHeight="1">
      <c r="A226" s="61" t="s">
        <v>336</v>
      </c>
      <c r="B226" s="56"/>
      <c r="C226" s="57">
        <v>0</v>
      </c>
      <c r="D226" s="67"/>
      <c r="E226" s="59"/>
      <c r="F226" s="58"/>
      <c r="G226" s="60"/>
      <c r="H226" s="67"/>
      <c r="I226" s="58"/>
      <c r="J226" s="60"/>
    </row>
    <row r="227" spans="1:11" ht="18" customHeight="1">
      <c r="A227" s="63" t="s">
        <v>337</v>
      </c>
      <c r="B227" s="50">
        <v>665</v>
      </c>
      <c r="C227" s="68">
        <v>285.8777</v>
      </c>
      <c r="D227" s="69">
        <f>SUM(D228:D232)</f>
        <v>803</v>
      </c>
      <c r="E227" s="53">
        <f>D227/C227*100</f>
        <v>280.88934533893337</v>
      </c>
      <c r="F227" s="52">
        <f>D227-B227</f>
        <v>138</v>
      </c>
      <c r="G227" s="54">
        <f>F227/B227*100</f>
        <v>20.75187969924812</v>
      </c>
      <c r="H227" s="69">
        <f>SUM(H228:H232)</f>
        <v>292</v>
      </c>
      <c r="I227" s="52">
        <f>H227-C227</f>
        <v>6.122299999999996</v>
      </c>
      <c r="J227" s="54">
        <f>I227/C227*100</f>
        <v>2.1415801232485063</v>
      </c>
      <c r="K227" s="39">
        <v>1</v>
      </c>
    </row>
    <row r="228" spans="1:10" ht="18" customHeight="1">
      <c r="A228" s="55" t="s">
        <v>208</v>
      </c>
      <c r="B228" s="56"/>
      <c r="C228" s="57">
        <v>86.5379</v>
      </c>
      <c r="D228" s="67">
        <v>152</v>
      </c>
      <c r="E228" s="59"/>
      <c r="F228" s="58"/>
      <c r="G228" s="60"/>
      <c r="H228" s="67">
        <v>96</v>
      </c>
      <c r="I228" s="58"/>
      <c r="J228" s="60"/>
    </row>
    <row r="229" spans="1:10" ht="18" customHeight="1">
      <c r="A229" s="55" t="s">
        <v>209</v>
      </c>
      <c r="B229" s="56"/>
      <c r="C229" s="57">
        <v>179.3398</v>
      </c>
      <c r="D229" s="67">
        <v>370</v>
      </c>
      <c r="E229" s="59"/>
      <c r="F229" s="58"/>
      <c r="G229" s="60"/>
      <c r="H229" s="67">
        <v>196</v>
      </c>
      <c r="I229" s="58"/>
      <c r="J229" s="60"/>
    </row>
    <row r="230" spans="1:10" ht="18" customHeight="1">
      <c r="A230" s="55" t="s">
        <v>210</v>
      </c>
      <c r="B230" s="56"/>
      <c r="C230" s="57">
        <v>20</v>
      </c>
      <c r="D230" s="67">
        <v>20</v>
      </c>
      <c r="E230" s="59"/>
      <c r="F230" s="58"/>
      <c r="G230" s="60"/>
      <c r="H230" s="67"/>
      <c r="I230" s="58"/>
      <c r="J230" s="60"/>
    </row>
    <row r="231" spans="1:10" ht="18" customHeight="1">
      <c r="A231" s="61" t="s">
        <v>217</v>
      </c>
      <c r="B231" s="56"/>
      <c r="C231" s="57">
        <v>0</v>
      </c>
      <c r="D231" s="67"/>
      <c r="E231" s="59"/>
      <c r="F231" s="58"/>
      <c r="G231" s="60"/>
      <c r="H231" s="67"/>
      <c r="I231" s="58"/>
      <c r="J231" s="60"/>
    </row>
    <row r="232" spans="1:10" ht="18" customHeight="1">
      <c r="A232" s="61" t="s">
        <v>338</v>
      </c>
      <c r="B232" s="56"/>
      <c r="C232" s="57">
        <v>0</v>
      </c>
      <c r="D232" s="67">
        <v>261</v>
      </c>
      <c r="E232" s="59"/>
      <c r="F232" s="58"/>
      <c r="G232" s="60"/>
      <c r="H232" s="67"/>
      <c r="I232" s="58"/>
      <c r="J232" s="60"/>
    </row>
    <row r="233" spans="1:11" ht="18" customHeight="1">
      <c r="A233" s="63" t="s">
        <v>339</v>
      </c>
      <c r="B233" s="50">
        <v>422</v>
      </c>
      <c r="C233" s="68">
        <v>346.7038</v>
      </c>
      <c r="D233" s="69">
        <f>SUM(D234:D238)</f>
        <v>674</v>
      </c>
      <c r="E233" s="53">
        <f>D233/C233*100</f>
        <v>194.40225345092844</v>
      </c>
      <c r="F233" s="52">
        <f>D233-B233</f>
        <v>252</v>
      </c>
      <c r="G233" s="54">
        <f>F233/B233*100</f>
        <v>59.71563981042654</v>
      </c>
      <c r="H233" s="69">
        <f>SUM(H234:H238)</f>
        <v>348</v>
      </c>
      <c r="I233" s="52">
        <f>H233-C233</f>
        <v>1.296199999999999</v>
      </c>
      <c r="J233" s="54">
        <f>I233/C233*100</f>
        <v>0.3738637995891591</v>
      </c>
      <c r="K233" s="39">
        <v>1</v>
      </c>
    </row>
    <row r="234" spans="1:10" ht="18" customHeight="1">
      <c r="A234" s="62" t="s">
        <v>208</v>
      </c>
      <c r="B234" s="58"/>
      <c r="C234" s="57">
        <v>73.2038</v>
      </c>
      <c r="D234" s="58">
        <v>134</v>
      </c>
      <c r="E234" s="59"/>
      <c r="F234" s="58"/>
      <c r="G234" s="60"/>
      <c r="H234" s="58">
        <v>94</v>
      </c>
      <c r="I234" s="58"/>
      <c r="J234" s="60"/>
    </row>
    <row r="235" spans="1:10" ht="18" customHeight="1">
      <c r="A235" s="55" t="s">
        <v>209</v>
      </c>
      <c r="B235" s="56"/>
      <c r="C235" s="57">
        <v>273.5</v>
      </c>
      <c r="D235" s="58">
        <v>540</v>
      </c>
      <c r="E235" s="59"/>
      <c r="F235" s="58"/>
      <c r="G235" s="60"/>
      <c r="H235" s="58">
        <v>254</v>
      </c>
      <c r="I235" s="58"/>
      <c r="J235" s="60"/>
    </row>
    <row r="236" spans="1:10" ht="18" customHeight="1">
      <c r="A236" s="55" t="s">
        <v>210</v>
      </c>
      <c r="B236" s="56"/>
      <c r="C236" s="57">
        <v>0</v>
      </c>
      <c r="D236" s="58"/>
      <c r="E236" s="59"/>
      <c r="F236" s="58"/>
      <c r="G236" s="60"/>
      <c r="H236" s="58"/>
      <c r="I236" s="58"/>
      <c r="J236" s="60"/>
    </row>
    <row r="237" spans="1:10" ht="18" customHeight="1">
      <c r="A237" s="55" t="s">
        <v>217</v>
      </c>
      <c r="B237" s="56"/>
      <c r="C237" s="57">
        <v>0</v>
      </c>
      <c r="D237" s="58"/>
      <c r="E237" s="59"/>
      <c r="F237" s="58"/>
      <c r="G237" s="60"/>
      <c r="H237" s="58"/>
      <c r="I237" s="58"/>
      <c r="J237" s="60"/>
    </row>
    <row r="238" spans="1:10" ht="18" customHeight="1">
      <c r="A238" s="61" t="s">
        <v>340</v>
      </c>
      <c r="B238" s="56"/>
      <c r="C238" s="57">
        <v>0</v>
      </c>
      <c r="D238" s="58"/>
      <c r="E238" s="59"/>
      <c r="F238" s="58"/>
      <c r="G238" s="60"/>
      <c r="H238" s="58"/>
      <c r="I238" s="58"/>
      <c r="J238" s="60"/>
    </row>
    <row r="239" spans="1:11" ht="18" customHeight="1">
      <c r="A239" s="63" t="s">
        <v>341</v>
      </c>
      <c r="B239" s="50">
        <v>87</v>
      </c>
      <c r="C239" s="51">
        <v>68.6028</v>
      </c>
      <c r="D239" s="52">
        <f>SUM(D240:D244)</f>
        <v>104</v>
      </c>
      <c r="E239" s="53">
        <f>D239/C239*100</f>
        <v>151.5973108969313</v>
      </c>
      <c r="F239" s="52">
        <f>D239-B239</f>
        <v>17</v>
      </c>
      <c r="G239" s="54">
        <f>F239/B239*100</f>
        <v>19.54022988505747</v>
      </c>
      <c r="H239" s="52">
        <f>SUM(H240:H244)</f>
        <v>82</v>
      </c>
      <c r="I239" s="52">
        <f>H239-C239</f>
        <v>13.397199999999998</v>
      </c>
      <c r="J239" s="54">
        <f>I239/C239*100</f>
        <v>19.528648976426616</v>
      </c>
      <c r="K239" s="39">
        <v>1</v>
      </c>
    </row>
    <row r="240" spans="1:10" ht="18" customHeight="1">
      <c r="A240" s="61" t="s">
        <v>208</v>
      </c>
      <c r="B240" s="56"/>
      <c r="C240" s="57">
        <v>39.0028</v>
      </c>
      <c r="D240" s="58">
        <v>70</v>
      </c>
      <c r="E240" s="59"/>
      <c r="F240" s="58"/>
      <c r="G240" s="60"/>
      <c r="H240" s="58">
        <v>47</v>
      </c>
      <c r="I240" s="58"/>
      <c r="J240" s="60"/>
    </row>
    <row r="241" spans="1:10" ht="18" customHeight="1">
      <c r="A241" s="55" t="s">
        <v>209</v>
      </c>
      <c r="B241" s="56"/>
      <c r="C241" s="57">
        <v>29.6</v>
      </c>
      <c r="D241" s="58">
        <v>34</v>
      </c>
      <c r="E241" s="59"/>
      <c r="F241" s="58"/>
      <c r="G241" s="60"/>
      <c r="H241" s="58">
        <v>35</v>
      </c>
      <c r="I241" s="58"/>
      <c r="J241" s="60"/>
    </row>
    <row r="242" spans="1:10" ht="18" customHeight="1">
      <c r="A242" s="55" t="s">
        <v>210</v>
      </c>
      <c r="B242" s="56"/>
      <c r="C242" s="57">
        <v>0</v>
      </c>
      <c r="D242" s="58"/>
      <c r="E242" s="59"/>
      <c r="F242" s="58"/>
      <c r="G242" s="60"/>
      <c r="H242" s="58"/>
      <c r="I242" s="58"/>
      <c r="J242" s="60"/>
    </row>
    <row r="243" spans="1:10" ht="18" customHeight="1">
      <c r="A243" s="55" t="s">
        <v>217</v>
      </c>
      <c r="B243" s="56"/>
      <c r="C243" s="57">
        <v>0</v>
      </c>
      <c r="D243" s="58"/>
      <c r="E243" s="59"/>
      <c r="F243" s="58"/>
      <c r="G243" s="60"/>
      <c r="H243" s="58"/>
      <c r="I243" s="58"/>
      <c r="J243" s="60"/>
    </row>
    <row r="244" spans="1:10" ht="18" customHeight="1">
      <c r="A244" s="61" t="s">
        <v>342</v>
      </c>
      <c r="B244" s="56"/>
      <c r="C244" s="57">
        <v>0</v>
      </c>
      <c r="D244" s="58"/>
      <c r="E244" s="59"/>
      <c r="F244" s="58"/>
      <c r="G244" s="60"/>
      <c r="H244" s="58"/>
      <c r="I244" s="58"/>
      <c r="J244" s="60"/>
    </row>
    <row r="245" spans="1:11" ht="18" customHeight="1">
      <c r="A245" s="63" t="s">
        <v>343</v>
      </c>
      <c r="B245" s="64"/>
      <c r="C245" s="51">
        <v>0</v>
      </c>
      <c r="D245" s="52">
        <f>SUM(D246:D250)</f>
        <v>0</v>
      </c>
      <c r="E245" s="53"/>
      <c r="F245" s="52">
        <f>D245-B245</f>
        <v>0</v>
      </c>
      <c r="G245" s="54"/>
      <c r="H245" s="52">
        <f>SUM(H246:H250)</f>
        <v>0</v>
      </c>
      <c r="I245" s="52">
        <f>H245-C245</f>
        <v>0</v>
      </c>
      <c r="J245" s="54"/>
      <c r="K245" s="39">
        <v>1</v>
      </c>
    </row>
    <row r="246" spans="1:10" ht="18" customHeight="1">
      <c r="A246" s="61" t="s">
        <v>208</v>
      </c>
      <c r="B246" s="56"/>
      <c r="C246" s="57">
        <v>0</v>
      </c>
      <c r="D246" s="58"/>
      <c r="E246" s="59"/>
      <c r="F246" s="58"/>
      <c r="G246" s="60"/>
      <c r="H246" s="58"/>
      <c r="I246" s="58"/>
      <c r="J246" s="60"/>
    </row>
    <row r="247" spans="1:10" ht="18" customHeight="1">
      <c r="A247" s="62" t="s">
        <v>209</v>
      </c>
      <c r="B247" s="58"/>
      <c r="C247" s="57">
        <v>0</v>
      </c>
      <c r="D247" s="58"/>
      <c r="E247" s="59"/>
      <c r="F247" s="58"/>
      <c r="G247" s="60"/>
      <c r="H247" s="58"/>
      <c r="I247" s="58"/>
      <c r="J247" s="60"/>
    </row>
    <row r="248" spans="1:10" ht="18" customHeight="1">
      <c r="A248" s="55" t="s">
        <v>210</v>
      </c>
      <c r="B248" s="56"/>
      <c r="C248" s="57">
        <v>0</v>
      </c>
      <c r="D248" s="58"/>
      <c r="E248" s="59"/>
      <c r="F248" s="58"/>
      <c r="G248" s="60"/>
      <c r="H248" s="58"/>
      <c r="I248" s="58"/>
      <c r="J248" s="60"/>
    </row>
    <row r="249" spans="1:10" ht="18" customHeight="1">
      <c r="A249" s="55" t="s">
        <v>217</v>
      </c>
      <c r="B249" s="56"/>
      <c r="C249" s="57">
        <v>0</v>
      </c>
      <c r="D249" s="58"/>
      <c r="E249" s="59"/>
      <c r="F249" s="58"/>
      <c r="G249" s="60"/>
      <c r="H249" s="58"/>
      <c r="I249" s="58"/>
      <c r="J249" s="60"/>
    </row>
    <row r="250" spans="1:10" ht="18" customHeight="1">
      <c r="A250" s="55" t="s">
        <v>344</v>
      </c>
      <c r="B250" s="56"/>
      <c r="C250" s="57">
        <v>0</v>
      </c>
      <c r="D250" s="58"/>
      <c r="E250" s="59"/>
      <c r="F250" s="58"/>
      <c r="G250" s="60"/>
      <c r="H250" s="58"/>
      <c r="I250" s="58"/>
      <c r="J250" s="60"/>
    </row>
    <row r="251" spans="1:11" ht="18" customHeight="1">
      <c r="A251" s="63" t="s">
        <v>345</v>
      </c>
      <c r="B251" s="50">
        <v>896</v>
      </c>
      <c r="C251" s="51">
        <v>528.7265</v>
      </c>
      <c r="D251" s="52">
        <f>SUM(D252:D256)</f>
        <v>1142</v>
      </c>
      <c r="E251" s="53">
        <f>D251/C251*100</f>
        <v>215.9906870565406</v>
      </c>
      <c r="F251" s="52">
        <f>D251-B251</f>
        <v>246</v>
      </c>
      <c r="G251" s="54">
        <f>F251/B251*100</f>
        <v>27.455357142857146</v>
      </c>
      <c r="H251" s="52">
        <f>SUM(H252:H256)</f>
        <v>975</v>
      </c>
      <c r="I251" s="52">
        <f>H251-C251</f>
        <v>446.2735</v>
      </c>
      <c r="J251" s="54">
        <f>I251/C251*100</f>
        <v>84.4053589142969</v>
      </c>
      <c r="K251" s="39">
        <v>1</v>
      </c>
    </row>
    <row r="252" spans="1:10" ht="18" customHeight="1">
      <c r="A252" s="61" t="s">
        <v>208</v>
      </c>
      <c r="B252" s="56"/>
      <c r="C252" s="57">
        <v>216.0625</v>
      </c>
      <c r="D252" s="58">
        <v>421</v>
      </c>
      <c r="E252" s="59"/>
      <c r="F252" s="58"/>
      <c r="G252" s="60"/>
      <c r="H252" s="58">
        <v>290</v>
      </c>
      <c r="I252" s="58"/>
      <c r="J252" s="60"/>
    </row>
    <row r="253" spans="1:10" ht="18" customHeight="1">
      <c r="A253" s="61" t="s">
        <v>209</v>
      </c>
      <c r="B253" s="56"/>
      <c r="C253" s="57">
        <v>312.664</v>
      </c>
      <c r="D253" s="58">
        <v>721</v>
      </c>
      <c r="E253" s="59"/>
      <c r="F253" s="58"/>
      <c r="G253" s="60"/>
      <c r="H253" s="58">
        <v>685</v>
      </c>
      <c r="I253" s="58"/>
      <c r="J253" s="60"/>
    </row>
    <row r="254" spans="1:10" ht="18" customHeight="1">
      <c r="A254" s="55" t="s">
        <v>210</v>
      </c>
      <c r="B254" s="56"/>
      <c r="C254" s="57">
        <v>0</v>
      </c>
      <c r="D254" s="58"/>
      <c r="E254" s="59"/>
      <c r="F254" s="58"/>
      <c r="G254" s="60"/>
      <c r="H254" s="58"/>
      <c r="I254" s="58"/>
      <c r="J254" s="60"/>
    </row>
    <row r="255" spans="1:10" ht="18" customHeight="1">
      <c r="A255" s="55" t="s">
        <v>217</v>
      </c>
      <c r="B255" s="56"/>
      <c r="C255" s="57">
        <v>0</v>
      </c>
      <c r="D255" s="58"/>
      <c r="E255" s="59"/>
      <c r="F255" s="58"/>
      <c r="G255" s="60"/>
      <c r="H255" s="58"/>
      <c r="I255" s="58"/>
      <c r="J255" s="60"/>
    </row>
    <row r="256" spans="1:10" ht="18" customHeight="1">
      <c r="A256" s="55" t="s">
        <v>346</v>
      </c>
      <c r="B256" s="56"/>
      <c r="C256" s="57">
        <v>0</v>
      </c>
      <c r="D256" s="58"/>
      <c r="E256" s="59"/>
      <c r="F256" s="58"/>
      <c r="G256" s="60"/>
      <c r="H256" s="58"/>
      <c r="I256" s="58"/>
      <c r="J256" s="60"/>
    </row>
    <row r="257" spans="1:11" ht="18" customHeight="1">
      <c r="A257" s="63" t="s">
        <v>347</v>
      </c>
      <c r="B257" s="50">
        <v>3927</v>
      </c>
      <c r="C257" s="51">
        <v>147</v>
      </c>
      <c r="D257" s="52">
        <f>SUM(D258:D259)</f>
        <v>217</v>
      </c>
      <c r="E257" s="53">
        <f>D257/C257*100</f>
        <v>147.61904761904762</v>
      </c>
      <c r="F257" s="52">
        <f>D257-B257</f>
        <v>-3710</v>
      </c>
      <c r="G257" s="54">
        <f>F257/B257*100</f>
        <v>-94.4741532976827</v>
      </c>
      <c r="H257" s="52">
        <f>SUM(H258:H259)</f>
        <v>254</v>
      </c>
      <c r="I257" s="52">
        <f>H257-C257</f>
        <v>107</v>
      </c>
      <c r="J257" s="54">
        <f>I257/C257*100</f>
        <v>72.78911564625851</v>
      </c>
      <c r="K257" s="39">
        <v>1</v>
      </c>
    </row>
    <row r="258" spans="1:10" ht="18" customHeight="1">
      <c r="A258" s="61" t="s">
        <v>348</v>
      </c>
      <c r="B258" s="56"/>
      <c r="C258" s="57">
        <v>0</v>
      </c>
      <c r="D258" s="58"/>
      <c r="E258" s="59"/>
      <c r="F258" s="58"/>
      <c r="G258" s="60"/>
      <c r="H258" s="58"/>
      <c r="I258" s="58"/>
      <c r="J258" s="60"/>
    </row>
    <row r="259" spans="1:10" ht="18" customHeight="1">
      <c r="A259" s="61" t="s">
        <v>349</v>
      </c>
      <c r="B259" s="56"/>
      <c r="C259" s="57">
        <v>147</v>
      </c>
      <c r="D259" s="58">
        <v>217</v>
      </c>
      <c r="E259" s="59"/>
      <c r="F259" s="58"/>
      <c r="G259" s="60"/>
      <c r="H259" s="58">
        <v>254</v>
      </c>
      <c r="I259" s="58"/>
      <c r="J259" s="60"/>
    </row>
    <row r="260" spans="1:11" ht="18" customHeight="1">
      <c r="A260" s="43" t="s">
        <v>350</v>
      </c>
      <c r="B260" s="46"/>
      <c r="C260" s="45">
        <v>0</v>
      </c>
      <c r="D260" s="46">
        <f>D261+D262</f>
        <v>0</v>
      </c>
      <c r="E260" s="47"/>
      <c r="F260" s="46">
        <f>D260-B260</f>
        <v>0</v>
      </c>
      <c r="G260" s="48"/>
      <c r="H260" s="46">
        <f>H261+H262</f>
        <v>0</v>
      </c>
      <c r="I260" s="46">
        <f>H260-C260</f>
        <v>0</v>
      </c>
      <c r="J260" s="48"/>
      <c r="K260" s="39">
        <v>1</v>
      </c>
    </row>
    <row r="261" spans="1:10" ht="18" customHeight="1">
      <c r="A261" s="55" t="s">
        <v>351</v>
      </c>
      <c r="B261" s="56"/>
      <c r="C261" s="57">
        <v>0</v>
      </c>
      <c r="D261" s="58"/>
      <c r="E261" s="59"/>
      <c r="F261" s="58"/>
      <c r="G261" s="60"/>
      <c r="H261" s="58"/>
      <c r="I261" s="58"/>
      <c r="J261" s="60"/>
    </row>
    <row r="262" spans="1:10" ht="18" customHeight="1">
      <c r="A262" s="55" t="s">
        <v>352</v>
      </c>
      <c r="B262" s="56"/>
      <c r="C262" s="57">
        <v>0</v>
      </c>
      <c r="D262" s="58"/>
      <c r="E262" s="59"/>
      <c r="F262" s="58"/>
      <c r="G262" s="60"/>
      <c r="H262" s="58"/>
      <c r="I262" s="58"/>
      <c r="J262" s="60"/>
    </row>
    <row r="263" spans="1:11" ht="18" customHeight="1">
      <c r="A263" s="43" t="s">
        <v>353</v>
      </c>
      <c r="B263" s="44">
        <v>394</v>
      </c>
      <c r="C263" s="45">
        <v>415.8017</v>
      </c>
      <c r="D263" s="46">
        <f>D264+D273</f>
        <v>564</v>
      </c>
      <c r="E263" s="47">
        <f>D263/C263*100</f>
        <v>135.64158107097686</v>
      </c>
      <c r="F263" s="46">
        <f>D263-B263</f>
        <v>170</v>
      </c>
      <c r="G263" s="48">
        <f>F263/B263*100</f>
        <v>43.14720812182741</v>
      </c>
      <c r="H263" s="46">
        <f>H264+H273</f>
        <v>251</v>
      </c>
      <c r="I263" s="46">
        <f>H263-C263</f>
        <v>-164.80169999999998</v>
      </c>
      <c r="J263" s="48">
        <f>I263/C263*100</f>
        <v>-39.63468643827093</v>
      </c>
      <c r="K263" s="39">
        <v>1</v>
      </c>
    </row>
    <row r="264" spans="1:11" ht="18" customHeight="1">
      <c r="A264" s="63" t="s">
        <v>354</v>
      </c>
      <c r="B264" s="50">
        <v>394</v>
      </c>
      <c r="C264" s="51">
        <v>415.8017</v>
      </c>
      <c r="D264" s="52">
        <f>SUM(D265:D272)</f>
        <v>564</v>
      </c>
      <c r="E264" s="53">
        <f>D264/C264*100</f>
        <v>135.64158107097686</v>
      </c>
      <c r="F264" s="52">
        <f>D264-B264</f>
        <v>170</v>
      </c>
      <c r="G264" s="54">
        <f>F264/B264*100</f>
        <v>43.14720812182741</v>
      </c>
      <c r="H264" s="52">
        <f>SUM(H265:H272)</f>
        <v>251</v>
      </c>
      <c r="I264" s="52">
        <f>H264-C264</f>
        <v>-164.80169999999998</v>
      </c>
      <c r="J264" s="54">
        <f>I264/C264*100</f>
        <v>-39.63468643827093</v>
      </c>
      <c r="K264" s="39">
        <v>1</v>
      </c>
    </row>
    <row r="265" spans="1:10" ht="18" customHeight="1">
      <c r="A265" s="61" t="s">
        <v>355</v>
      </c>
      <c r="B265" s="56"/>
      <c r="C265" s="57">
        <v>0</v>
      </c>
      <c r="D265" s="58"/>
      <c r="E265" s="59"/>
      <c r="F265" s="58"/>
      <c r="G265" s="60"/>
      <c r="H265" s="58"/>
      <c r="I265" s="58"/>
      <c r="J265" s="60"/>
    </row>
    <row r="266" spans="1:10" ht="18" customHeight="1">
      <c r="A266" s="55" t="s">
        <v>356</v>
      </c>
      <c r="B266" s="56"/>
      <c r="C266" s="57">
        <v>0</v>
      </c>
      <c r="D266" s="58"/>
      <c r="E266" s="59"/>
      <c r="F266" s="58"/>
      <c r="G266" s="60"/>
      <c r="H266" s="58"/>
      <c r="I266" s="58"/>
      <c r="J266" s="60"/>
    </row>
    <row r="267" spans="1:10" ht="18" customHeight="1">
      <c r="A267" s="55" t="s">
        <v>357</v>
      </c>
      <c r="B267" s="56"/>
      <c r="C267" s="57">
        <v>0</v>
      </c>
      <c r="D267" s="58"/>
      <c r="E267" s="59"/>
      <c r="F267" s="58"/>
      <c r="G267" s="60"/>
      <c r="H267" s="58"/>
      <c r="I267" s="58"/>
      <c r="J267" s="60"/>
    </row>
    <row r="268" spans="1:10" ht="18" customHeight="1">
      <c r="A268" s="55" t="s">
        <v>358</v>
      </c>
      <c r="B268" s="56"/>
      <c r="C268" s="57">
        <v>0</v>
      </c>
      <c r="D268" s="58"/>
      <c r="E268" s="59"/>
      <c r="F268" s="58"/>
      <c r="G268" s="60"/>
      <c r="H268" s="58"/>
      <c r="I268" s="58"/>
      <c r="J268" s="60"/>
    </row>
    <row r="269" spans="1:10" ht="18" customHeight="1">
      <c r="A269" s="61" t="s">
        <v>359</v>
      </c>
      <c r="B269" s="56"/>
      <c r="C269" s="57">
        <v>0</v>
      </c>
      <c r="D269" s="58"/>
      <c r="E269" s="59"/>
      <c r="F269" s="58"/>
      <c r="G269" s="60"/>
      <c r="H269" s="58"/>
      <c r="I269" s="58"/>
      <c r="J269" s="60"/>
    </row>
    <row r="270" spans="1:10" ht="18" customHeight="1">
      <c r="A270" s="61" t="s">
        <v>360</v>
      </c>
      <c r="B270" s="56"/>
      <c r="C270" s="57">
        <v>18</v>
      </c>
      <c r="D270" s="58">
        <v>36</v>
      </c>
      <c r="E270" s="59"/>
      <c r="F270" s="58"/>
      <c r="G270" s="60"/>
      <c r="H270" s="58">
        <v>33</v>
      </c>
      <c r="I270" s="58"/>
      <c r="J270" s="60"/>
    </row>
    <row r="271" spans="1:10" ht="18" customHeight="1">
      <c r="A271" s="61" t="s">
        <v>361</v>
      </c>
      <c r="B271" s="56"/>
      <c r="C271" s="57">
        <v>397.8017</v>
      </c>
      <c r="D271" s="58">
        <v>528</v>
      </c>
      <c r="E271" s="59"/>
      <c r="F271" s="58"/>
      <c r="G271" s="60"/>
      <c r="H271" s="58">
        <v>218</v>
      </c>
      <c r="I271" s="58"/>
      <c r="J271" s="60"/>
    </row>
    <row r="272" spans="1:10" ht="18" customHeight="1">
      <c r="A272" s="61" t="s">
        <v>362</v>
      </c>
      <c r="B272" s="56"/>
      <c r="C272" s="57">
        <v>0</v>
      </c>
      <c r="D272" s="58"/>
      <c r="E272" s="59"/>
      <c r="F272" s="58"/>
      <c r="G272" s="60"/>
      <c r="H272" s="58"/>
      <c r="I272" s="58"/>
      <c r="J272" s="60"/>
    </row>
    <row r="273" spans="1:10" ht="18" customHeight="1">
      <c r="A273" s="61" t="s">
        <v>363</v>
      </c>
      <c r="B273" s="56"/>
      <c r="C273" s="57">
        <v>0</v>
      </c>
      <c r="D273" s="58"/>
      <c r="E273" s="59"/>
      <c r="F273" s="58"/>
      <c r="G273" s="60"/>
      <c r="H273" s="58"/>
      <c r="I273" s="58"/>
      <c r="J273" s="60"/>
    </row>
    <row r="274" spans="1:11" ht="18" customHeight="1">
      <c r="A274" s="43" t="s">
        <v>364</v>
      </c>
      <c r="B274" s="44">
        <v>10109</v>
      </c>
      <c r="C274" s="45">
        <v>7292.022099999999</v>
      </c>
      <c r="D274" s="46">
        <f>D275+D285+D307+D314+D326+D335+D349+D358+D367+D375+D383+D392</f>
        <v>14257</v>
      </c>
      <c r="E274" s="47">
        <f>D274/C274*100</f>
        <v>195.51504101996622</v>
      </c>
      <c r="F274" s="46">
        <f>D274-B274</f>
        <v>4148</v>
      </c>
      <c r="G274" s="48">
        <f>F274/B274*100</f>
        <v>41.03274310020774</v>
      </c>
      <c r="H274" s="46">
        <f>H275+H285+H307+H314+H326+H335+H349+H358+H367+H375+H383+H392</f>
        <v>10425</v>
      </c>
      <c r="I274" s="46">
        <f>H274-C274</f>
        <v>3132.977900000001</v>
      </c>
      <c r="J274" s="48">
        <f>I274/C274*100</f>
        <v>42.964459748414654</v>
      </c>
      <c r="K274" s="39">
        <v>1</v>
      </c>
    </row>
    <row r="275" spans="1:11" ht="18" customHeight="1">
      <c r="A275" s="49" t="s">
        <v>365</v>
      </c>
      <c r="B275" s="50">
        <v>667</v>
      </c>
      <c r="C275" s="51">
        <v>595.9409999999999</v>
      </c>
      <c r="D275" s="52">
        <f>SUM(D276:D284)</f>
        <v>656</v>
      </c>
      <c r="E275" s="53">
        <f>D275/C275*100</f>
        <v>110.07801107827791</v>
      </c>
      <c r="F275" s="52">
        <f>D275-B275</f>
        <v>-11</v>
      </c>
      <c r="G275" s="54">
        <f>F275/B275*100</f>
        <v>-1.6491754122938531</v>
      </c>
      <c r="H275" s="52">
        <f>SUM(H276:H284)</f>
        <v>741</v>
      </c>
      <c r="I275" s="52">
        <f>H275-C275</f>
        <v>145.05900000000008</v>
      </c>
      <c r="J275" s="54">
        <f>I275/C275*100</f>
        <v>24.34116800153037</v>
      </c>
      <c r="K275" s="39">
        <v>1</v>
      </c>
    </row>
    <row r="276" spans="1:10" ht="18" customHeight="1">
      <c r="A276" s="55" t="s">
        <v>366</v>
      </c>
      <c r="B276" s="56"/>
      <c r="C276" s="57">
        <v>39.761</v>
      </c>
      <c r="D276" s="58">
        <v>45</v>
      </c>
      <c r="E276" s="59"/>
      <c r="F276" s="58"/>
      <c r="G276" s="60"/>
      <c r="H276" s="58">
        <v>40</v>
      </c>
      <c r="I276" s="58"/>
      <c r="J276" s="60"/>
    </row>
    <row r="277" spans="1:10" ht="18" customHeight="1">
      <c r="A277" s="55" t="s">
        <v>367</v>
      </c>
      <c r="B277" s="56"/>
      <c r="C277" s="57">
        <v>0</v>
      </c>
      <c r="D277" s="58"/>
      <c r="E277" s="59"/>
      <c r="F277" s="58"/>
      <c r="G277" s="60"/>
      <c r="H277" s="58"/>
      <c r="I277" s="58"/>
      <c r="J277" s="60"/>
    </row>
    <row r="278" spans="1:10" ht="18" customHeight="1">
      <c r="A278" s="61" t="s">
        <v>368</v>
      </c>
      <c r="B278" s="56"/>
      <c r="C278" s="57">
        <v>556.18</v>
      </c>
      <c r="D278" s="58">
        <v>611</v>
      </c>
      <c r="E278" s="59"/>
      <c r="F278" s="58"/>
      <c r="G278" s="60"/>
      <c r="H278" s="58">
        <v>701</v>
      </c>
      <c r="I278" s="58"/>
      <c r="J278" s="60"/>
    </row>
    <row r="279" spans="1:10" ht="18" customHeight="1">
      <c r="A279" s="61" t="s">
        <v>369</v>
      </c>
      <c r="B279" s="56"/>
      <c r="C279" s="57">
        <v>0</v>
      </c>
      <c r="D279" s="58"/>
      <c r="E279" s="59"/>
      <c r="F279" s="58"/>
      <c r="G279" s="60"/>
      <c r="H279" s="58"/>
      <c r="I279" s="58"/>
      <c r="J279" s="60"/>
    </row>
    <row r="280" spans="1:10" ht="18" customHeight="1">
      <c r="A280" s="61" t="s">
        <v>370</v>
      </c>
      <c r="B280" s="56"/>
      <c r="C280" s="57">
        <v>0</v>
      </c>
      <c r="D280" s="58"/>
      <c r="E280" s="59"/>
      <c r="F280" s="58"/>
      <c r="G280" s="60"/>
      <c r="H280" s="58"/>
      <c r="I280" s="58"/>
      <c r="J280" s="60"/>
    </row>
    <row r="281" spans="1:10" ht="18" customHeight="1">
      <c r="A281" s="55" t="s">
        <v>371</v>
      </c>
      <c r="B281" s="56"/>
      <c r="C281" s="57">
        <v>0</v>
      </c>
      <c r="D281" s="58"/>
      <c r="E281" s="59"/>
      <c r="F281" s="58"/>
      <c r="G281" s="60"/>
      <c r="H281" s="58"/>
      <c r="I281" s="58"/>
      <c r="J281" s="60"/>
    </row>
    <row r="282" spans="1:10" ht="18" customHeight="1">
      <c r="A282" s="55" t="s">
        <v>372</v>
      </c>
      <c r="B282" s="56"/>
      <c r="C282" s="57">
        <v>0</v>
      </c>
      <c r="D282" s="58"/>
      <c r="E282" s="59"/>
      <c r="F282" s="58"/>
      <c r="G282" s="60"/>
      <c r="H282" s="58"/>
      <c r="I282" s="58"/>
      <c r="J282" s="60"/>
    </row>
    <row r="283" spans="1:10" ht="18" customHeight="1">
      <c r="A283" s="55" t="s">
        <v>373</v>
      </c>
      <c r="B283" s="56"/>
      <c r="C283" s="57">
        <v>0</v>
      </c>
      <c r="D283" s="58"/>
      <c r="E283" s="59"/>
      <c r="F283" s="58"/>
      <c r="G283" s="60"/>
      <c r="H283" s="58"/>
      <c r="I283" s="58"/>
      <c r="J283" s="60"/>
    </row>
    <row r="284" spans="1:10" ht="18" customHeight="1">
      <c r="A284" s="61" t="s">
        <v>374</v>
      </c>
      <c r="B284" s="56"/>
      <c r="C284" s="57">
        <v>0</v>
      </c>
      <c r="D284" s="58"/>
      <c r="E284" s="59"/>
      <c r="F284" s="58"/>
      <c r="G284" s="60"/>
      <c r="H284" s="58"/>
      <c r="I284" s="58"/>
      <c r="J284" s="60"/>
    </row>
    <row r="285" spans="1:11" ht="18" customHeight="1">
      <c r="A285" s="63" t="s">
        <v>375</v>
      </c>
      <c r="B285" s="50">
        <v>6772</v>
      </c>
      <c r="C285" s="51">
        <v>5001.7982999999995</v>
      </c>
      <c r="D285" s="52">
        <f>SUM(D286:D306)</f>
        <v>9696</v>
      </c>
      <c r="E285" s="53">
        <f>D285/C285*100</f>
        <v>193.85027980836412</v>
      </c>
      <c r="F285" s="52">
        <f>D285-B285</f>
        <v>2924</v>
      </c>
      <c r="G285" s="54">
        <f>F285/B285*100</f>
        <v>43.1777909037212</v>
      </c>
      <c r="H285" s="52">
        <f>SUM(H286:H306)</f>
        <v>7108</v>
      </c>
      <c r="I285" s="52">
        <f>H285-C285</f>
        <v>2106.2017000000005</v>
      </c>
      <c r="J285" s="54">
        <f>I285/C285*100</f>
        <v>42.10888911694022</v>
      </c>
      <c r="K285" s="39">
        <v>1</v>
      </c>
    </row>
    <row r="286" spans="1:10" ht="18" customHeight="1">
      <c r="A286" s="61" t="s">
        <v>208</v>
      </c>
      <c r="B286" s="56"/>
      <c r="C286" s="57">
        <v>1629.4506</v>
      </c>
      <c r="D286" s="58">
        <v>3507</v>
      </c>
      <c r="E286" s="59"/>
      <c r="F286" s="58"/>
      <c r="G286" s="60"/>
      <c r="H286" s="58">
        <v>2580</v>
      </c>
      <c r="I286" s="58"/>
      <c r="J286" s="60"/>
    </row>
    <row r="287" spans="1:10" ht="18" customHeight="1">
      <c r="A287" s="62" t="s">
        <v>209</v>
      </c>
      <c r="B287" s="58"/>
      <c r="C287" s="57">
        <v>732</v>
      </c>
      <c r="D287" s="58">
        <v>2085</v>
      </c>
      <c r="E287" s="59"/>
      <c r="F287" s="58"/>
      <c r="G287" s="60"/>
      <c r="H287" s="58">
        <v>896</v>
      </c>
      <c r="I287" s="58"/>
      <c r="J287" s="60"/>
    </row>
    <row r="288" spans="1:10" ht="18" customHeight="1">
      <c r="A288" s="55" t="s">
        <v>210</v>
      </c>
      <c r="B288" s="56"/>
      <c r="C288" s="57">
        <v>0</v>
      </c>
      <c r="D288" s="58"/>
      <c r="E288" s="59"/>
      <c r="F288" s="58"/>
      <c r="G288" s="60"/>
      <c r="H288" s="58"/>
      <c r="I288" s="58"/>
      <c r="J288" s="60"/>
    </row>
    <row r="289" spans="1:10" ht="18" customHeight="1">
      <c r="A289" s="55" t="s">
        <v>376</v>
      </c>
      <c r="B289" s="56"/>
      <c r="C289" s="57">
        <v>1511.9567</v>
      </c>
      <c r="D289" s="58">
        <v>1760</v>
      </c>
      <c r="E289" s="59"/>
      <c r="F289" s="58"/>
      <c r="G289" s="60"/>
      <c r="H289" s="58">
        <v>1566</v>
      </c>
      <c r="I289" s="58"/>
      <c r="J289" s="60"/>
    </row>
    <row r="290" spans="1:10" ht="18" customHeight="1">
      <c r="A290" s="55" t="s">
        <v>377</v>
      </c>
      <c r="B290" s="56"/>
      <c r="C290" s="57">
        <v>0</v>
      </c>
      <c r="D290" s="58"/>
      <c r="E290" s="59"/>
      <c r="F290" s="58"/>
      <c r="G290" s="60"/>
      <c r="H290" s="58"/>
      <c r="I290" s="58"/>
      <c r="J290" s="60"/>
    </row>
    <row r="291" spans="1:10" ht="18" customHeight="1">
      <c r="A291" s="61" t="s">
        <v>378</v>
      </c>
      <c r="B291" s="56"/>
      <c r="C291" s="57">
        <v>15</v>
      </c>
      <c r="D291" s="58">
        <v>15</v>
      </c>
      <c r="E291" s="59"/>
      <c r="F291" s="58"/>
      <c r="G291" s="60"/>
      <c r="H291" s="58">
        <v>15</v>
      </c>
      <c r="I291" s="58"/>
      <c r="J291" s="60"/>
    </row>
    <row r="292" spans="1:10" ht="18" customHeight="1">
      <c r="A292" s="61" t="s">
        <v>379</v>
      </c>
      <c r="B292" s="56"/>
      <c r="C292" s="57">
        <v>0</v>
      </c>
      <c r="D292" s="58"/>
      <c r="E292" s="59"/>
      <c r="F292" s="58"/>
      <c r="G292" s="60"/>
      <c r="H292" s="58"/>
      <c r="I292" s="58"/>
      <c r="J292" s="60"/>
    </row>
    <row r="293" spans="1:10" ht="18" customHeight="1">
      <c r="A293" s="61" t="s">
        <v>380</v>
      </c>
      <c r="B293" s="56"/>
      <c r="C293" s="57">
        <v>0</v>
      </c>
      <c r="D293" s="58"/>
      <c r="E293" s="59"/>
      <c r="F293" s="58"/>
      <c r="G293" s="60"/>
      <c r="H293" s="58"/>
      <c r="I293" s="58"/>
      <c r="J293" s="60"/>
    </row>
    <row r="294" spans="1:10" ht="18" customHeight="1">
      <c r="A294" s="55" t="s">
        <v>381</v>
      </c>
      <c r="B294" s="56"/>
      <c r="C294" s="57">
        <v>0</v>
      </c>
      <c r="D294" s="58"/>
      <c r="E294" s="59"/>
      <c r="F294" s="58"/>
      <c r="G294" s="60"/>
      <c r="H294" s="58"/>
      <c r="I294" s="58"/>
      <c r="J294" s="60"/>
    </row>
    <row r="295" spans="1:10" ht="18" customHeight="1">
      <c r="A295" s="55" t="s">
        <v>382</v>
      </c>
      <c r="B295" s="56"/>
      <c r="C295" s="57">
        <v>0</v>
      </c>
      <c r="D295" s="58"/>
      <c r="E295" s="59"/>
      <c r="F295" s="58"/>
      <c r="G295" s="60"/>
      <c r="H295" s="58"/>
      <c r="I295" s="58"/>
      <c r="J295" s="60"/>
    </row>
    <row r="296" spans="1:10" ht="18" customHeight="1">
      <c r="A296" s="55" t="s">
        <v>383</v>
      </c>
      <c r="B296" s="56"/>
      <c r="C296" s="57">
        <v>35</v>
      </c>
      <c r="D296" s="58">
        <v>157</v>
      </c>
      <c r="E296" s="59"/>
      <c r="F296" s="58"/>
      <c r="G296" s="60"/>
      <c r="H296" s="58">
        <v>75</v>
      </c>
      <c r="I296" s="58"/>
      <c r="J296" s="60"/>
    </row>
    <row r="297" spans="1:10" ht="18" customHeight="1">
      <c r="A297" s="61" t="s">
        <v>384</v>
      </c>
      <c r="B297" s="56"/>
      <c r="C297" s="57">
        <v>641.9</v>
      </c>
      <c r="D297" s="58">
        <v>1709</v>
      </c>
      <c r="E297" s="59"/>
      <c r="F297" s="58"/>
      <c r="G297" s="60"/>
      <c r="H297" s="58">
        <v>1428</v>
      </c>
      <c r="I297" s="58"/>
      <c r="J297" s="60"/>
    </row>
    <row r="298" spans="1:10" ht="18" customHeight="1">
      <c r="A298" s="61" t="s">
        <v>385</v>
      </c>
      <c r="B298" s="56"/>
      <c r="C298" s="57">
        <v>110</v>
      </c>
      <c r="D298" s="58">
        <v>110</v>
      </c>
      <c r="E298" s="59"/>
      <c r="F298" s="58"/>
      <c r="G298" s="60"/>
      <c r="H298" s="58"/>
      <c r="I298" s="58"/>
      <c r="J298" s="60"/>
    </row>
    <row r="299" spans="1:10" ht="18" customHeight="1">
      <c r="A299" s="61" t="s">
        <v>386</v>
      </c>
      <c r="B299" s="56"/>
      <c r="C299" s="57">
        <v>10</v>
      </c>
      <c r="D299" s="58">
        <v>10</v>
      </c>
      <c r="E299" s="59"/>
      <c r="F299" s="58"/>
      <c r="G299" s="60"/>
      <c r="H299" s="58">
        <v>10</v>
      </c>
      <c r="I299" s="58"/>
      <c r="J299" s="60"/>
    </row>
    <row r="300" spans="1:10" ht="18" customHeight="1">
      <c r="A300" s="62" t="s">
        <v>387</v>
      </c>
      <c r="B300" s="58"/>
      <c r="C300" s="57">
        <v>0</v>
      </c>
      <c r="D300" s="58"/>
      <c r="E300" s="59"/>
      <c r="F300" s="58"/>
      <c r="G300" s="60"/>
      <c r="H300" s="58"/>
      <c r="I300" s="58"/>
      <c r="J300" s="60"/>
    </row>
    <row r="301" spans="1:10" ht="18" customHeight="1">
      <c r="A301" s="55" t="s">
        <v>388</v>
      </c>
      <c r="B301" s="56"/>
      <c r="C301" s="57">
        <v>5</v>
      </c>
      <c r="D301" s="58">
        <v>5</v>
      </c>
      <c r="E301" s="59"/>
      <c r="F301" s="58"/>
      <c r="G301" s="60"/>
      <c r="H301" s="58"/>
      <c r="I301" s="58"/>
      <c r="J301" s="60"/>
    </row>
    <row r="302" spans="1:10" ht="18" customHeight="1">
      <c r="A302" s="55" t="s">
        <v>389</v>
      </c>
      <c r="B302" s="56"/>
      <c r="C302" s="57">
        <v>267.85</v>
      </c>
      <c r="D302" s="58">
        <v>268</v>
      </c>
      <c r="E302" s="59"/>
      <c r="F302" s="58"/>
      <c r="G302" s="60"/>
      <c r="H302" s="58">
        <v>200</v>
      </c>
      <c r="I302" s="58"/>
      <c r="J302" s="60"/>
    </row>
    <row r="303" spans="1:10" ht="18" customHeight="1">
      <c r="A303" s="55" t="s">
        <v>390</v>
      </c>
      <c r="B303" s="56"/>
      <c r="C303" s="57">
        <v>10</v>
      </c>
      <c r="D303" s="58">
        <v>10</v>
      </c>
      <c r="E303" s="59"/>
      <c r="F303" s="58"/>
      <c r="G303" s="60"/>
      <c r="H303" s="58">
        <v>10</v>
      </c>
      <c r="I303" s="58"/>
      <c r="J303" s="60"/>
    </row>
    <row r="304" spans="1:10" ht="18" customHeight="1">
      <c r="A304" s="61" t="s">
        <v>251</v>
      </c>
      <c r="B304" s="56"/>
      <c r="C304" s="57">
        <v>29</v>
      </c>
      <c r="D304" s="58">
        <v>29</v>
      </c>
      <c r="E304" s="59"/>
      <c r="F304" s="58"/>
      <c r="G304" s="60"/>
      <c r="H304" s="58">
        <v>323</v>
      </c>
      <c r="I304" s="58"/>
      <c r="J304" s="60"/>
    </row>
    <row r="305" spans="1:10" ht="18" customHeight="1">
      <c r="A305" s="61" t="s">
        <v>217</v>
      </c>
      <c r="B305" s="56"/>
      <c r="C305" s="57">
        <v>0</v>
      </c>
      <c r="D305" s="58"/>
      <c r="E305" s="59"/>
      <c r="F305" s="58"/>
      <c r="G305" s="60"/>
      <c r="H305" s="58"/>
      <c r="I305" s="58"/>
      <c r="J305" s="60"/>
    </row>
    <row r="306" spans="1:10" ht="18" customHeight="1">
      <c r="A306" s="61" t="s">
        <v>391</v>
      </c>
      <c r="B306" s="56"/>
      <c r="C306" s="57">
        <v>4.641</v>
      </c>
      <c r="D306" s="58">
        <v>31</v>
      </c>
      <c r="E306" s="59"/>
      <c r="F306" s="58"/>
      <c r="G306" s="60"/>
      <c r="H306" s="58">
        <v>5</v>
      </c>
      <c r="I306" s="58"/>
      <c r="J306" s="60"/>
    </row>
    <row r="307" spans="1:11" ht="18" customHeight="1">
      <c r="A307" s="49" t="s">
        <v>392</v>
      </c>
      <c r="B307" s="64"/>
      <c r="C307" s="51">
        <v>0</v>
      </c>
      <c r="D307" s="52">
        <f>SUM(D308:D313)</f>
        <v>0</v>
      </c>
      <c r="E307" s="53"/>
      <c r="F307" s="52">
        <f>D307-B307</f>
        <v>0</v>
      </c>
      <c r="G307" s="54"/>
      <c r="H307" s="52">
        <f>SUM(H308:H313)</f>
        <v>0</v>
      </c>
      <c r="I307" s="52">
        <f>H307-C307</f>
        <v>0</v>
      </c>
      <c r="J307" s="54"/>
      <c r="K307" s="39">
        <v>1</v>
      </c>
    </row>
    <row r="308" spans="1:10" ht="18" customHeight="1">
      <c r="A308" s="55" t="s">
        <v>208</v>
      </c>
      <c r="B308" s="56"/>
      <c r="C308" s="57">
        <v>0</v>
      </c>
      <c r="D308" s="58"/>
      <c r="E308" s="59"/>
      <c r="F308" s="58"/>
      <c r="G308" s="60"/>
      <c r="H308" s="58"/>
      <c r="I308" s="58"/>
      <c r="J308" s="60"/>
    </row>
    <row r="309" spans="1:10" ht="18" customHeight="1">
      <c r="A309" s="55" t="s">
        <v>209</v>
      </c>
      <c r="B309" s="56"/>
      <c r="C309" s="57">
        <v>0</v>
      </c>
      <c r="D309" s="58"/>
      <c r="E309" s="59"/>
      <c r="F309" s="58"/>
      <c r="G309" s="60"/>
      <c r="H309" s="58"/>
      <c r="I309" s="58"/>
      <c r="J309" s="60"/>
    </row>
    <row r="310" spans="1:10" ht="18" customHeight="1">
      <c r="A310" s="61" t="s">
        <v>210</v>
      </c>
      <c r="B310" s="56"/>
      <c r="C310" s="57">
        <v>0</v>
      </c>
      <c r="D310" s="58"/>
      <c r="E310" s="59"/>
      <c r="F310" s="58"/>
      <c r="G310" s="60"/>
      <c r="H310" s="58"/>
      <c r="I310" s="58"/>
      <c r="J310" s="60"/>
    </row>
    <row r="311" spans="1:10" ht="18" customHeight="1">
      <c r="A311" s="61" t="s">
        <v>393</v>
      </c>
      <c r="B311" s="56"/>
      <c r="C311" s="57">
        <v>0</v>
      </c>
      <c r="D311" s="58"/>
      <c r="E311" s="59"/>
      <c r="F311" s="58"/>
      <c r="G311" s="60"/>
      <c r="H311" s="58"/>
      <c r="I311" s="58"/>
      <c r="J311" s="60"/>
    </row>
    <row r="312" spans="1:10" ht="18" customHeight="1">
      <c r="A312" s="61" t="s">
        <v>217</v>
      </c>
      <c r="B312" s="56"/>
      <c r="C312" s="57">
        <v>0</v>
      </c>
      <c r="D312" s="58"/>
      <c r="E312" s="59"/>
      <c r="F312" s="58"/>
      <c r="G312" s="60"/>
      <c r="H312" s="58"/>
      <c r="I312" s="58"/>
      <c r="J312" s="60"/>
    </row>
    <row r="313" spans="1:10" ht="18" customHeight="1">
      <c r="A313" s="62" t="s">
        <v>394</v>
      </c>
      <c r="B313" s="58"/>
      <c r="C313" s="57">
        <v>0</v>
      </c>
      <c r="D313" s="58"/>
      <c r="E313" s="59"/>
      <c r="F313" s="58"/>
      <c r="G313" s="60"/>
      <c r="H313" s="58"/>
      <c r="I313" s="58"/>
      <c r="J313" s="60"/>
    </row>
    <row r="314" spans="1:11" ht="18" customHeight="1">
      <c r="A314" s="49" t="s">
        <v>395</v>
      </c>
      <c r="B314" s="50">
        <v>648</v>
      </c>
      <c r="C314" s="51">
        <v>419.7663</v>
      </c>
      <c r="D314" s="52">
        <f>SUM(D315:D325)</f>
        <v>881</v>
      </c>
      <c r="E314" s="53">
        <f>D314/C314*100</f>
        <v>209.87868726003018</v>
      </c>
      <c r="F314" s="52">
        <f>D314-B314</f>
        <v>233</v>
      </c>
      <c r="G314" s="54">
        <f>F314/B314*100</f>
        <v>35.95679012345679</v>
      </c>
      <c r="H314" s="52">
        <f>SUM(H315:H325)</f>
        <v>557</v>
      </c>
      <c r="I314" s="52">
        <f>H314-C314</f>
        <v>137.2337</v>
      </c>
      <c r="J314" s="54">
        <f>I314/C314*100</f>
        <v>32.6928817296672</v>
      </c>
      <c r="K314" s="39">
        <v>1</v>
      </c>
    </row>
    <row r="315" spans="1:10" ht="18" customHeight="1">
      <c r="A315" s="55" t="s">
        <v>208</v>
      </c>
      <c r="B315" s="56"/>
      <c r="C315" s="57">
        <v>319.9663</v>
      </c>
      <c r="D315" s="58">
        <v>578</v>
      </c>
      <c r="E315" s="59"/>
      <c r="F315" s="58"/>
      <c r="G315" s="60"/>
      <c r="H315" s="58">
        <v>392</v>
      </c>
      <c r="I315" s="58"/>
      <c r="J315" s="60"/>
    </row>
    <row r="316" spans="1:10" ht="18" customHeight="1">
      <c r="A316" s="55" t="s">
        <v>209</v>
      </c>
      <c r="B316" s="56"/>
      <c r="C316" s="57">
        <v>99.8</v>
      </c>
      <c r="D316" s="58">
        <v>303</v>
      </c>
      <c r="E316" s="59"/>
      <c r="F316" s="58"/>
      <c r="G316" s="60"/>
      <c r="H316" s="58">
        <v>165</v>
      </c>
      <c r="I316" s="58"/>
      <c r="J316" s="60"/>
    </row>
    <row r="317" spans="1:10" ht="18" customHeight="1">
      <c r="A317" s="61" t="s">
        <v>210</v>
      </c>
      <c r="B317" s="56"/>
      <c r="C317" s="57">
        <v>0</v>
      </c>
      <c r="D317" s="58"/>
      <c r="E317" s="59"/>
      <c r="F317" s="58"/>
      <c r="G317" s="60"/>
      <c r="H317" s="58"/>
      <c r="I317" s="58"/>
      <c r="J317" s="60"/>
    </row>
    <row r="318" spans="1:10" ht="18" customHeight="1">
      <c r="A318" s="61" t="s">
        <v>396</v>
      </c>
      <c r="B318" s="56"/>
      <c r="C318" s="57">
        <v>0</v>
      </c>
      <c r="D318" s="58"/>
      <c r="E318" s="59"/>
      <c r="F318" s="58"/>
      <c r="G318" s="60"/>
      <c r="H318" s="58"/>
      <c r="I318" s="58"/>
      <c r="J318" s="60"/>
    </row>
    <row r="319" spans="1:10" ht="18" customHeight="1">
      <c r="A319" s="61" t="s">
        <v>397</v>
      </c>
      <c r="B319" s="56"/>
      <c r="C319" s="57">
        <v>0</v>
      </c>
      <c r="D319" s="58"/>
      <c r="E319" s="59"/>
      <c r="F319" s="58"/>
      <c r="G319" s="60"/>
      <c r="H319" s="58"/>
      <c r="I319" s="58"/>
      <c r="J319" s="60"/>
    </row>
    <row r="320" spans="1:10" ht="18" customHeight="1">
      <c r="A320" s="55" t="s">
        <v>398</v>
      </c>
      <c r="B320" s="56"/>
      <c r="C320" s="57">
        <v>0</v>
      </c>
      <c r="D320" s="58"/>
      <c r="E320" s="59"/>
      <c r="F320" s="58"/>
      <c r="G320" s="60"/>
      <c r="H320" s="58"/>
      <c r="I320" s="58"/>
      <c r="J320" s="60"/>
    </row>
    <row r="321" spans="1:10" ht="18" customHeight="1">
      <c r="A321" s="55" t="s">
        <v>399</v>
      </c>
      <c r="B321" s="56"/>
      <c r="C321" s="57">
        <v>0</v>
      </c>
      <c r="D321" s="58"/>
      <c r="E321" s="59"/>
      <c r="F321" s="58"/>
      <c r="G321" s="60"/>
      <c r="H321" s="58"/>
      <c r="I321" s="58"/>
      <c r="J321" s="60"/>
    </row>
    <row r="322" spans="1:10" ht="18" customHeight="1">
      <c r="A322" s="55" t="s">
        <v>400</v>
      </c>
      <c r="B322" s="56"/>
      <c r="C322" s="57">
        <v>0</v>
      </c>
      <c r="D322" s="58"/>
      <c r="E322" s="59"/>
      <c r="F322" s="58"/>
      <c r="G322" s="60"/>
      <c r="H322" s="58"/>
      <c r="I322" s="58"/>
      <c r="J322" s="60"/>
    </row>
    <row r="323" spans="1:10" ht="18" customHeight="1">
      <c r="A323" s="61" t="s">
        <v>401</v>
      </c>
      <c r="B323" s="56"/>
      <c r="C323" s="57">
        <v>0</v>
      </c>
      <c r="D323" s="58"/>
      <c r="E323" s="59"/>
      <c r="F323" s="58"/>
      <c r="G323" s="60"/>
      <c r="H323" s="58"/>
      <c r="I323" s="58"/>
      <c r="J323" s="60"/>
    </row>
    <row r="324" spans="1:10" ht="18" customHeight="1">
      <c r="A324" s="61" t="s">
        <v>217</v>
      </c>
      <c r="B324" s="56"/>
      <c r="C324" s="57">
        <v>0</v>
      </c>
      <c r="D324" s="58"/>
      <c r="E324" s="59"/>
      <c r="F324" s="58"/>
      <c r="G324" s="60"/>
      <c r="H324" s="58"/>
      <c r="I324" s="58"/>
      <c r="J324" s="60"/>
    </row>
    <row r="325" spans="1:10" ht="18" customHeight="1">
      <c r="A325" s="61" t="s">
        <v>402</v>
      </c>
      <c r="B325" s="56"/>
      <c r="C325" s="57">
        <v>0</v>
      </c>
      <c r="D325" s="58"/>
      <c r="E325" s="59"/>
      <c r="F325" s="58"/>
      <c r="G325" s="60"/>
      <c r="H325" s="58"/>
      <c r="I325" s="58"/>
      <c r="J325" s="60"/>
    </row>
    <row r="326" spans="1:11" ht="18" customHeight="1">
      <c r="A326" s="65" t="s">
        <v>403</v>
      </c>
      <c r="B326" s="50">
        <v>1459</v>
      </c>
      <c r="C326" s="51">
        <v>873.8579</v>
      </c>
      <c r="D326" s="52">
        <f>SUM(D327:D334)</f>
        <v>1813</v>
      </c>
      <c r="E326" s="53">
        <f>D326/C326*100</f>
        <v>207.47080274722012</v>
      </c>
      <c r="F326" s="52">
        <f>D326-B326</f>
        <v>354</v>
      </c>
      <c r="G326" s="54">
        <f>F326/B326*100</f>
        <v>24.263193968471555</v>
      </c>
      <c r="H326" s="52">
        <f>SUM(H327:H334)</f>
        <v>1406</v>
      </c>
      <c r="I326" s="52">
        <f>H326-C326</f>
        <v>532.1421</v>
      </c>
      <c r="J326" s="54">
        <f>I326/C326*100</f>
        <v>60.89572457947683</v>
      </c>
      <c r="K326" s="39">
        <v>1</v>
      </c>
    </row>
    <row r="327" spans="1:10" ht="18" customHeight="1">
      <c r="A327" s="55" t="s">
        <v>208</v>
      </c>
      <c r="B327" s="56"/>
      <c r="C327" s="57">
        <v>601.5939</v>
      </c>
      <c r="D327" s="58">
        <v>1089</v>
      </c>
      <c r="E327" s="59"/>
      <c r="F327" s="58"/>
      <c r="G327" s="60"/>
      <c r="H327" s="58">
        <v>783</v>
      </c>
      <c r="I327" s="58"/>
      <c r="J327" s="60"/>
    </row>
    <row r="328" spans="1:10" ht="18" customHeight="1">
      <c r="A328" s="55" t="s">
        <v>209</v>
      </c>
      <c r="B328" s="56"/>
      <c r="C328" s="57">
        <v>272.264</v>
      </c>
      <c r="D328" s="58">
        <v>578</v>
      </c>
      <c r="E328" s="59"/>
      <c r="F328" s="58"/>
      <c r="G328" s="60"/>
      <c r="H328" s="58">
        <v>623</v>
      </c>
      <c r="I328" s="58"/>
      <c r="J328" s="60"/>
    </row>
    <row r="329" spans="1:10" ht="18" customHeight="1">
      <c r="A329" s="55" t="s">
        <v>210</v>
      </c>
      <c r="B329" s="56"/>
      <c r="C329" s="57">
        <v>0</v>
      </c>
      <c r="D329" s="58"/>
      <c r="E329" s="59"/>
      <c r="F329" s="58"/>
      <c r="G329" s="60"/>
      <c r="H329" s="58"/>
      <c r="I329" s="58"/>
      <c r="J329" s="60"/>
    </row>
    <row r="330" spans="1:10" ht="18" customHeight="1">
      <c r="A330" s="61" t="s">
        <v>404</v>
      </c>
      <c r="B330" s="56"/>
      <c r="C330" s="57">
        <v>0</v>
      </c>
      <c r="D330" s="58"/>
      <c r="E330" s="59"/>
      <c r="F330" s="58"/>
      <c r="G330" s="60"/>
      <c r="H330" s="58"/>
      <c r="I330" s="58"/>
      <c r="J330" s="60"/>
    </row>
    <row r="331" spans="1:10" ht="18" customHeight="1">
      <c r="A331" s="61" t="s">
        <v>405</v>
      </c>
      <c r="B331" s="56"/>
      <c r="C331" s="57">
        <v>0</v>
      </c>
      <c r="D331" s="58"/>
      <c r="E331" s="59"/>
      <c r="F331" s="58"/>
      <c r="G331" s="60"/>
      <c r="H331" s="58"/>
      <c r="I331" s="58"/>
      <c r="J331" s="60"/>
    </row>
    <row r="332" spans="1:10" ht="18" customHeight="1">
      <c r="A332" s="61" t="s">
        <v>406</v>
      </c>
      <c r="B332" s="56"/>
      <c r="C332" s="57">
        <v>0</v>
      </c>
      <c r="D332" s="58">
        <v>146</v>
      </c>
      <c r="E332" s="59"/>
      <c r="F332" s="58"/>
      <c r="G332" s="60"/>
      <c r="H332" s="58"/>
      <c r="I332" s="58"/>
      <c r="J332" s="60"/>
    </row>
    <row r="333" spans="1:10" ht="18" customHeight="1">
      <c r="A333" s="55" t="s">
        <v>217</v>
      </c>
      <c r="B333" s="56"/>
      <c r="C333" s="57">
        <v>0</v>
      </c>
      <c r="D333" s="58"/>
      <c r="E333" s="59"/>
      <c r="F333" s="58"/>
      <c r="G333" s="60"/>
      <c r="H333" s="58"/>
      <c r="I333" s="58"/>
      <c r="J333" s="60"/>
    </row>
    <row r="334" spans="1:10" ht="18" customHeight="1">
      <c r="A334" s="55" t="s">
        <v>407</v>
      </c>
      <c r="B334" s="56"/>
      <c r="C334" s="57">
        <v>0</v>
      </c>
      <c r="D334" s="58"/>
      <c r="E334" s="59"/>
      <c r="F334" s="58"/>
      <c r="G334" s="60"/>
      <c r="H334" s="58"/>
      <c r="I334" s="58"/>
      <c r="J334" s="60"/>
    </row>
    <row r="335" spans="1:11" ht="18" customHeight="1">
      <c r="A335" s="49" t="s">
        <v>408</v>
      </c>
      <c r="B335" s="50">
        <v>563</v>
      </c>
      <c r="C335" s="51">
        <v>400.6586</v>
      </c>
      <c r="D335" s="52">
        <f>SUM(D336:D348)</f>
        <v>1211</v>
      </c>
      <c r="E335" s="53">
        <f>D335/C335*100</f>
        <v>302.25234151968783</v>
      </c>
      <c r="F335" s="52">
        <f>D335-B335</f>
        <v>648</v>
      </c>
      <c r="G335" s="54">
        <f>F335/B335*100</f>
        <v>115.09769094138545</v>
      </c>
      <c r="H335" s="52">
        <f>SUM(H336:H348)</f>
        <v>613</v>
      </c>
      <c r="I335" s="52">
        <f>H335-C335</f>
        <v>212.34140000000002</v>
      </c>
      <c r="J335" s="54">
        <f>I335/C335*100</f>
        <v>52.99808864704265</v>
      </c>
      <c r="K335" s="39">
        <v>1</v>
      </c>
    </row>
    <row r="336" spans="1:10" ht="18" customHeight="1">
      <c r="A336" s="61" t="s">
        <v>208</v>
      </c>
      <c r="B336" s="56"/>
      <c r="C336" s="57">
        <v>276.6586</v>
      </c>
      <c r="D336" s="58">
        <v>548</v>
      </c>
      <c r="E336" s="59"/>
      <c r="F336" s="58"/>
      <c r="G336" s="60"/>
      <c r="H336" s="58">
        <v>401</v>
      </c>
      <c r="I336" s="58"/>
      <c r="J336" s="60"/>
    </row>
    <row r="337" spans="1:10" ht="18" customHeight="1">
      <c r="A337" s="61" t="s">
        <v>209</v>
      </c>
      <c r="B337" s="56"/>
      <c r="C337" s="57">
        <v>0</v>
      </c>
      <c r="D337" s="58">
        <v>417</v>
      </c>
      <c r="E337" s="59"/>
      <c r="F337" s="58"/>
      <c r="G337" s="60"/>
      <c r="H337" s="58">
        <v>49</v>
      </c>
      <c r="I337" s="58"/>
      <c r="J337" s="60"/>
    </row>
    <row r="338" spans="1:10" ht="18" customHeight="1">
      <c r="A338" s="61" t="s">
        <v>210</v>
      </c>
      <c r="B338" s="56"/>
      <c r="C338" s="57">
        <v>0</v>
      </c>
      <c r="D338" s="58"/>
      <c r="E338" s="59"/>
      <c r="F338" s="58"/>
      <c r="G338" s="60"/>
      <c r="H338" s="58"/>
      <c r="I338" s="58"/>
      <c r="J338" s="60"/>
    </row>
    <row r="339" spans="1:10" ht="18" customHeight="1">
      <c r="A339" s="62" t="s">
        <v>409</v>
      </c>
      <c r="B339" s="58"/>
      <c r="C339" s="57">
        <v>22</v>
      </c>
      <c r="D339" s="58">
        <v>97</v>
      </c>
      <c r="E339" s="59"/>
      <c r="F339" s="58"/>
      <c r="G339" s="60"/>
      <c r="H339" s="58">
        <v>51</v>
      </c>
      <c r="I339" s="58"/>
      <c r="J339" s="60"/>
    </row>
    <row r="340" spans="1:10" ht="18" customHeight="1">
      <c r="A340" s="55" t="s">
        <v>410</v>
      </c>
      <c r="B340" s="56"/>
      <c r="C340" s="57">
        <v>91</v>
      </c>
      <c r="D340" s="58">
        <v>90</v>
      </c>
      <c r="E340" s="59"/>
      <c r="F340" s="58"/>
      <c r="G340" s="60"/>
      <c r="H340" s="58">
        <v>91</v>
      </c>
      <c r="I340" s="58"/>
      <c r="J340" s="60"/>
    </row>
    <row r="341" spans="1:10" ht="18" customHeight="1">
      <c r="A341" s="55" t="s">
        <v>411</v>
      </c>
      <c r="B341" s="56"/>
      <c r="C341" s="57">
        <v>0</v>
      </c>
      <c r="D341" s="58"/>
      <c r="E341" s="59"/>
      <c r="F341" s="58"/>
      <c r="G341" s="60"/>
      <c r="H341" s="58"/>
      <c r="I341" s="58"/>
      <c r="J341" s="60"/>
    </row>
    <row r="342" spans="1:10" ht="18" customHeight="1">
      <c r="A342" s="55" t="s">
        <v>412</v>
      </c>
      <c r="B342" s="56"/>
      <c r="C342" s="57">
        <v>3</v>
      </c>
      <c r="D342" s="58">
        <v>17</v>
      </c>
      <c r="E342" s="59"/>
      <c r="F342" s="58"/>
      <c r="G342" s="60"/>
      <c r="H342" s="58">
        <v>13</v>
      </c>
      <c r="I342" s="58"/>
      <c r="J342" s="60"/>
    </row>
    <row r="343" spans="1:10" ht="18" customHeight="1">
      <c r="A343" s="61" t="s">
        <v>413</v>
      </c>
      <c r="B343" s="56"/>
      <c r="C343" s="57">
        <v>0</v>
      </c>
      <c r="D343" s="58"/>
      <c r="E343" s="59"/>
      <c r="F343" s="58"/>
      <c r="G343" s="60"/>
      <c r="H343" s="58"/>
      <c r="I343" s="58"/>
      <c r="J343" s="60"/>
    </row>
    <row r="344" spans="1:10" ht="18" customHeight="1">
      <c r="A344" s="61" t="s">
        <v>414</v>
      </c>
      <c r="B344" s="56"/>
      <c r="C344" s="57">
        <v>0</v>
      </c>
      <c r="D344" s="58"/>
      <c r="E344" s="59"/>
      <c r="F344" s="58"/>
      <c r="G344" s="60"/>
      <c r="H344" s="58"/>
      <c r="I344" s="58"/>
      <c r="J344" s="60"/>
    </row>
    <row r="345" spans="1:10" ht="18" customHeight="1">
      <c r="A345" s="61" t="s">
        <v>415</v>
      </c>
      <c r="B345" s="56"/>
      <c r="C345" s="57"/>
      <c r="D345" s="58"/>
      <c r="E345" s="59"/>
      <c r="F345" s="58"/>
      <c r="G345" s="60"/>
      <c r="H345" s="58"/>
      <c r="I345" s="58"/>
      <c r="J345" s="60"/>
    </row>
    <row r="346" spans="1:10" ht="18" customHeight="1">
      <c r="A346" s="61" t="s">
        <v>416</v>
      </c>
      <c r="B346" s="56"/>
      <c r="C346" s="57"/>
      <c r="D346" s="58"/>
      <c r="E346" s="59"/>
      <c r="F346" s="58"/>
      <c r="G346" s="60"/>
      <c r="H346" s="58"/>
      <c r="I346" s="58"/>
      <c r="J346" s="60"/>
    </row>
    <row r="347" spans="1:10" ht="18" customHeight="1">
      <c r="A347" s="61" t="s">
        <v>217</v>
      </c>
      <c r="B347" s="56"/>
      <c r="C347" s="57">
        <v>0</v>
      </c>
      <c r="D347" s="58"/>
      <c r="E347" s="59"/>
      <c r="F347" s="58"/>
      <c r="G347" s="60"/>
      <c r="H347" s="58"/>
      <c r="I347" s="58"/>
      <c r="J347" s="60"/>
    </row>
    <row r="348" spans="1:10" ht="18" customHeight="1">
      <c r="A348" s="55" t="s">
        <v>417</v>
      </c>
      <c r="B348" s="56"/>
      <c r="C348" s="57">
        <v>8</v>
      </c>
      <c r="D348" s="58">
        <v>42</v>
      </c>
      <c r="E348" s="59"/>
      <c r="F348" s="58"/>
      <c r="G348" s="60"/>
      <c r="H348" s="58">
        <v>8</v>
      </c>
      <c r="I348" s="58"/>
      <c r="J348" s="60"/>
    </row>
    <row r="349" spans="1:11" ht="18" customHeight="1">
      <c r="A349" s="49" t="s">
        <v>418</v>
      </c>
      <c r="B349" s="64"/>
      <c r="C349" s="51">
        <v>0</v>
      </c>
      <c r="D349" s="52">
        <f>SUM(D350:D357)</f>
        <v>0</v>
      </c>
      <c r="E349" s="53"/>
      <c r="F349" s="52">
        <f>D349-B349</f>
        <v>0</v>
      </c>
      <c r="G349" s="54"/>
      <c r="H349" s="52">
        <f>SUM(H350:H357)</f>
        <v>0</v>
      </c>
      <c r="I349" s="52">
        <f>H349-C349</f>
        <v>0</v>
      </c>
      <c r="J349" s="54"/>
      <c r="K349" s="39">
        <v>1</v>
      </c>
    </row>
    <row r="350" spans="1:10" ht="18" customHeight="1">
      <c r="A350" s="55" t="s">
        <v>208</v>
      </c>
      <c r="B350" s="56"/>
      <c r="C350" s="57">
        <v>0</v>
      </c>
      <c r="D350" s="58"/>
      <c r="E350" s="59"/>
      <c r="F350" s="58"/>
      <c r="G350" s="60"/>
      <c r="H350" s="58"/>
      <c r="I350" s="58"/>
      <c r="J350" s="60"/>
    </row>
    <row r="351" spans="1:10" ht="18" customHeight="1">
      <c r="A351" s="61" t="s">
        <v>209</v>
      </c>
      <c r="B351" s="56"/>
      <c r="C351" s="57">
        <v>0</v>
      </c>
      <c r="D351" s="58"/>
      <c r="E351" s="59"/>
      <c r="F351" s="58"/>
      <c r="G351" s="60"/>
      <c r="H351" s="58"/>
      <c r="I351" s="58"/>
      <c r="J351" s="60"/>
    </row>
    <row r="352" spans="1:10" ht="18" customHeight="1">
      <c r="A352" s="61" t="s">
        <v>210</v>
      </c>
      <c r="B352" s="56"/>
      <c r="C352" s="57">
        <v>0</v>
      </c>
      <c r="D352" s="58"/>
      <c r="E352" s="59"/>
      <c r="F352" s="58"/>
      <c r="G352" s="60"/>
      <c r="H352" s="58"/>
      <c r="I352" s="58"/>
      <c r="J352" s="60"/>
    </row>
    <row r="353" spans="1:10" ht="18" customHeight="1">
      <c r="A353" s="61" t="s">
        <v>419</v>
      </c>
      <c r="B353" s="56"/>
      <c r="C353" s="57">
        <v>0</v>
      </c>
      <c r="D353" s="58"/>
      <c r="E353" s="59"/>
      <c r="F353" s="58"/>
      <c r="G353" s="60"/>
      <c r="H353" s="58"/>
      <c r="I353" s="58"/>
      <c r="J353" s="60"/>
    </row>
    <row r="354" spans="1:10" ht="18" customHeight="1">
      <c r="A354" s="62" t="s">
        <v>420</v>
      </c>
      <c r="B354" s="58"/>
      <c r="C354" s="57">
        <v>0</v>
      </c>
      <c r="D354" s="58"/>
      <c r="E354" s="59"/>
      <c r="F354" s="58"/>
      <c r="G354" s="60"/>
      <c r="H354" s="58"/>
      <c r="I354" s="58"/>
      <c r="J354" s="60"/>
    </row>
    <row r="355" spans="1:10" ht="18" customHeight="1">
      <c r="A355" s="55" t="s">
        <v>421</v>
      </c>
      <c r="B355" s="56"/>
      <c r="C355" s="57">
        <v>0</v>
      </c>
      <c r="D355" s="58"/>
      <c r="E355" s="59"/>
      <c r="F355" s="58"/>
      <c r="G355" s="60"/>
      <c r="H355" s="58"/>
      <c r="I355" s="58"/>
      <c r="J355" s="60"/>
    </row>
    <row r="356" spans="1:10" ht="18" customHeight="1">
      <c r="A356" s="55" t="s">
        <v>217</v>
      </c>
      <c r="B356" s="56"/>
      <c r="C356" s="57">
        <v>0</v>
      </c>
      <c r="D356" s="58"/>
      <c r="E356" s="59"/>
      <c r="F356" s="58"/>
      <c r="G356" s="60"/>
      <c r="H356" s="58"/>
      <c r="I356" s="58"/>
      <c r="J356" s="60"/>
    </row>
    <row r="357" spans="1:10" ht="18" customHeight="1">
      <c r="A357" s="55" t="s">
        <v>422</v>
      </c>
      <c r="B357" s="56"/>
      <c r="C357" s="57">
        <v>0</v>
      </c>
      <c r="D357" s="58"/>
      <c r="E357" s="59"/>
      <c r="F357" s="58"/>
      <c r="G357" s="60"/>
      <c r="H357" s="58"/>
      <c r="I357" s="58"/>
      <c r="J357" s="60"/>
    </row>
    <row r="358" spans="1:11" ht="18" customHeight="1">
      <c r="A358" s="63" t="s">
        <v>423</v>
      </c>
      <c r="B358" s="64"/>
      <c r="C358" s="51">
        <v>0</v>
      </c>
      <c r="D358" s="52">
        <f>SUM(D359:D366)</f>
        <v>0</v>
      </c>
      <c r="E358" s="53"/>
      <c r="F358" s="52">
        <f>D358-B358</f>
        <v>0</v>
      </c>
      <c r="G358" s="54"/>
      <c r="H358" s="52">
        <f>SUM(H359:H366)</f>
        <v>0</v>
      </c>
      <c r="I358" s="52">
        <f>H358-C358</f>
        <v>0</v>
      </c>
      <c r="J358" s="54"/>
      <c r="K358" s="39">
        <v>1</v>
      </c>
    </row>
    <row r="359" spans="1:10" ht="18" customHeight="1">
      <c r="A359" s="61" t="s">
        <v>208</v>
      </c>
      <c r="B359" s="56"/>
      <c r="C359" s="57">
        <v>0</v>
      </c>
      <c r="D359" s="58"/>
      <c r="E359" s="59"/>
      <c r="F359" s="58"/>
      <c r="G359" s="60"/>
      <c r="H359" s="58"/>
      <c r="I359" s="58"/>
      <c r="J359" s="60"/>
    </row>
    <row r="360" spans="1:10" ht="18" customHeight="1">
      <c r="A360" s="61" t="s">
        <v>209</v>
      </c>
      <c r="B360" s="56"/>
      <c r="C360" s="57">
        <v>0</v>
      </c>
      <c r="D360" s="58"/>
      <c r="E360" s="59"/>
      <c r="F360" s="58"/>
      <c r="G360" s="60"/>
      <c r="H360" s="58"/>
      <c r="I360" s="58"/>
      <c r="J360" s="60"/>
    </row>
    <row r="361" spans="1:10" ht="18" customHeight="1">
      <c r="A361" s="55" t="s">
        <v>210</v>
      </c>
      <c r="B361" s="56"/>
      <c r="C361" s="57">
        <v>0</v>
      </c>
      <c r="D361" s="58"/>
      <c r="E361" s="59"/>
      <c r="F361" s="58"/>
      <c r="G361" s="60"/>
      <c r="H361" s="58"/>
      <c r="I361" s="58"/>
      <c r="J361" s="60"/>
    </row>
    <row r="362" spans="1:10" ht="18" customHeight="1">
      <c r="A362" s="55" t="s">
        <v>424</v>
      </c>
      <c r="B362" s="56"/>
      <c r="C362" s="57">
        <v>0</v>
      </c>
      <c r="D362" s="58"/>
      <c r="E362" s="59"/>
      <c r="F362" s="58"/>
      <c r="G362" s="60"/>
      <c r="H362" s="58"/>
      <c r="I362" s="58"/>
      <c r="J362" s="60"/>
    </row>
    <row r="363" spans="1:10" ht="18" customHeight="1">
      <c r="A363" s="55" t="s">
        <v>425</v>
      </c>
      <c r="B363" s="56"/>
      <c r="C363" s="57">
        <v>0</v>
      </c>
      <c r="D363" s="58"/>
      <c r="E363" s="59"/>
      <c r="F363" s="58"/>
      <c r="G363" s="60"/>
      <c r="H363" s="58"/>
      <c r="I363" s="58"/>
      <c r="J363" s="60"/>
    </row>
    <row r="364" spans="1:10" ht="18" customHeight="1">
      <c r="A364" s="61" t="s">
        <v>426</v>
      </c>
      <c r="B364" s="56"/>
      <c r="C364" s="57">
        <v>0</v>
      </c>
      <c r="D364" s="58"/>
      <c r="E364" s="59"/>
      <c r="F364" s="58"/>
      <c r="G364" s="60"/>
      <c r="H364" s="58"/>
      <c r="I364" s="58"/>
      <c r="J364" s="60"/>
    </row>
    <row r="365" spans="1:10" ht="18" customHeight="1">
      <c r="A365" s="61" t="s">
        <v>217</v>
      </c>
      <c r="B365" s="56"/>
      <c r="C365" s="57">
        <v>0</v>
      </c>
      <c r="D365" s="58"/>
      <c r="E365" s="59"/>
      <c r="F365" s="58"/>
      <c r="G365" s="60"/>
      <c r="H365" s="58"/>
      <c r="I365" s="58"/>
      <c r="J365" s="60"/>
    </row>
    <row r="366" spans="1:10" ht="18" customHeight="1">
      <c r="A366" s="61" t="s">
        <v>427</v>
      </c>
      <c r="B366" s="56"/>
      <c r="C366" s="57">
        <v>0</v>
      </c>
      <c r="D366" s="58"/>
      <c r="E366" s="59"/>
      <c r="F366" s="58"/>
      <c r="G366" s="60"/>
      <c r="H366" s="58"/>
      <c r="I366" s="58"/>
      <c r="J366" s="60"/>
    </row>
    <row r="367" spans="1:11" ht="18" customHeight="1">
      <c r="A367" s="65" t="s">
        <v>428</v>
      </c>
      <c r="B367" s="52"/>
      <c r="C367" s="51">
        <v>0</v>
      </c>
      <c r="D367" s="52">
        <f>SUM(D368:D374)</f>
        <v>0</v>
      </c>
      <c r="E367" s="53"/>
      <c r="F367" s="52">
        <f>D367-B367</f>
        <v>0</v>
      </c>
      <c r="G367" s="54"/>
      <c r="H367" s="52">
        <f>SUM(H368:H374)</f>
        <v>0</v>
      </c>
      <c r="I367" s="52">
        <f>H367-C367</f>
        <v>0</v>
      </c>
      <c r="J367" s="54"/>
      <c r="K367" s="39">
        <v>1</v>
      </c>
    </row>
    <row r="368" spans="1:10" ht="18" customHeight="1">
      <c r="A368" s="55" t="s">
        <v>208</v>
      </c>
      <c r="B368" s="56"/>
      <c r="C368" s="57">
        <v>0</v>
      </c>
      <c r="D368" s="58"/>
      <c r="E368" s="59"/>
      <c r="F368" s="58"/>
      <c r="G368" s="60"/>
      <c r="H368" s="58"/>
      <c r="I368" s="58"/>
      <c r="J368" s="60"/>
    </row>
    <row r="369" spans="1:10" ht="18" customHeight="1">
      <c r="A369" s="55" t="s">
        <v>209</v>
      </c>
      <c r="B369" s="56"/>
      <c r="C369" s="57">
        <v>0</v>
      </c>
      <c r="D369" s="58"/>
      <c r="E369" s="59"/>
      <c r="F369" s="58"/>
      <c r="G369" s="60"/>
      <c r="H369" s="58"/>
      <c r="I369" s="58"/>
      <c r="J369" s="60"/>
    </row>
    <row r="370" spans="1:10" ht="18" customHeight="1">
      <c r="A370" s="55" t="s">
        <v>210</v>
      </c>
      <c r="B370" s="56"/>
      <c r="C370" s="57">
        <v>0</v>
      </c>
      <c r="D370" s="58"/>
      <c r="E370" s="59"/>
      <c r="F370" s="58"/>
      <c r="G370" s="60"/>
      <c r="H370" s="58"/>
      <c r="I370" s="58"/>
      <c r="J370" s="60"/>
    </row>
    <row r="371" spans="1:10" ht="18" customHeight="1">
      <c r="A371" s="61" t="s">
        <v>429</v>
      </c>
      <c r="B371" s="56"/>
      <c r="C371" s="57">
        <v>0</v>
      </c>
      <c r="D371" s="58"/>
      <c r="E371" s="59"/>
      <c r="F371" s="58"/>
      <c r="G371" s="60"/>
      <c r="H371" s="58"/>
      <c r="I371" s="58"/>
      <c r="J371" s="60"/>
    </row>
    <row r="372" spans="1:10" ht="18" customHeight="1">
      <c r="A372" s="61" t="s">
        <v>430</v>
      </c>
      <c r="B372" s="56"/>
      <c r="C372" s="57">
        <v>0</v>
      </c>
      <c r="D372" s="58"/>
      <c r="E372" s="59"/>
      <c r="F372" s="58"/>
      <c r="G372" s="60"/>
      <c r="H372" s="58"/>
      <c r="I372" s="58"/>
      <c r="J372" s="60"/>
    </row>
    <row r="373" spans="1:10" ht="18" customHeight="1">
      <c r="A373" s="61" t="s">
        <v>217</v>
      </c>
      <c r="B373" s="56"/>
      <c r="C373" s="57">
        <v>0</v>
      </c>
      <c r="D373" s="58"/>
      <c r="E373" s="59"/>
      <c r="F373" s="58"/>
      <c r="G373" s="60"/>
      <c r="H373" s="58"/>
      <c r="I373" s="58"/>
      <c r="J373" s="60"/>
    </row>
    <row r="374" spans="1:10" ht="18" customHeight="1">
      <c r="A374" s="55" t="s">
        <v>431</v>
      </c>
      <c r="B374" s="56"/>
      <c r="C374" s="57">
        <v>0</v>
      </c>
      <c r="D374" s="58"/>
      <c r="E374" s="59"/>
      <c r="F374" s="58"/>
      <c r="G374" s="60"/>
      <c r="H374" s="58"/>
      <c r="I374" s="58"/>
      <c r="J374" s="60"/>
    </row>
    <row r="375" spans="1:11" ht="18" customHeight="1">
      <c r="A375" s="49" t="s">
        <v>432</v>
      </c>
      <c r="B375" s="64"/>
      <c r="C375" s="51">
        <v>0</v>
      </c>
      <c r="D375" s="52">
        <f>SUM(D376:D382)</f>
        <v>0</v>
      </c>
      <c r="E375" s="53"/>
      <c r="F375" s="52">
        <f>D375-B375</f>
        <v>0</v>
      </c>
      <c r="G375" s="54"/>
      <c r="H375" s="52">
        <f>SUM(H376:H382)</f>
        <v>0</v>
      </c>
      <c r="I375" s="52">
        <f>H375-C375</f>
        <v>0</v>
      </c>
      <c r="J375" s="54"/>
      <c r="K375" s="39">
        <v>1</v>
      </c>
    </row>
    <row r="376" spans="1:10" ht="18" customHeight="1">
      <c r="A376" s="55" t="s">
        <v>208</v>
      </c>
      <c r="B376" s="56"/>
      <c r="C376" s="57">
        <v>0</v>
      </c>
      <c r="D376" s="58"/>
      <c r="E376" s="59"/>
      <c r="F376" s="58"/>
      <c r="G376" s="60"/>
      <c r="H376" s="58"/>
      <c r="I376" s="58"/>
      <c r="J376" s="60"/>
    </row>
    <row r="377" spans="1:10" ht="18" customHeight="1">
      <c r="A377" s="61" t="s">
        <v>209</v>
      </c>
      <c r="B377" s="56"/>
      <c r="C377" s="57">
        <v>0</v>
      </c>
      <c r="D377" s="58"/>
      <c r="E377" s="59"/>
      <c r="F377" s="58"/>
      <c r="G377" s="60"/>
      <c r="H377" s="58"/>
      <c r="I377" s="58"/>
      <c r="J377" s="60"/>
    </row>
    <row r="378" spans="1:10" ht="18" customHeight="1">
      <c r="A378" s="61" t="s">
        <v>433</v>
      </c>
      <c r="B378" s="56"/>
      <c r="C378" s="57">
        <v>0</v>
      </c>
      <c r="D378" s="58"/>
      <c r="E378" s="59"/>
      <c r="F378" s="58"/>
      <c r="G378" s="60"/>
      <c r="H378" s="58"/>
      <c r="I378" s="58"/>
      <c r="J378" s="60"/>
    </row>
    <row r="379" spans="1:10" ht="18" customHeight="1">
      <c r="A379" s="61" t="s">
        <v>434</v>
      </c>
      <c r="B379" s="56"/>
      <c r="C379" s="57">
        <v>0</v>
      </c>
      <c r="D379" s="58"/>
      <c r="E379" s="59"/>
      <c r="F379" s="58"/>
      <c r="G379" s="60"/>
      <c r="H379" s="58"/>
      <c r="I379" s="58"/>
      <c r="J379" s="60"/>
    </row>
    <row r="380" spans="1:10" ht="18" customHeight="1">
      <c r="A380" s="62" t="s">
        <v>435</v>
      </c>
      <c r="B380" s="58"/>
      <c r="C380" s="57">
        <v>0</v>
      </c>
      <c r="D380" s="58"/>
      <c r="E380" s="59"/>
      <c r="F380" s="58"/>
      <c r="G380" s="60"/>
      <c r="H380" s="58"/>
      <c r="I380" s="58"/>
      <c r="J380" s="60"/>
    </row>
    <row r="381" spans="1:10" ht="18" customHeight="1">
      <c r="A381" s="55" t="s">
        <v>388</v>
      </c>
      <c r="B381" s="56"/>
      <c r="C381" s="57">
        <v>0</v>
      </c>
      <c r="D381" s="58"/>
      <c r="E381" s="59"/>
      <c r="F381" s="58"/>
      <c r="G381" s="60"/>
      <c r="H381" s="58"/>
      <c r="I381" s="58"/>
      <c r="J381" s="60"/>
    </row>
    <row r="382" spans="1:10" ht="18" customHeight="1">
      <c r="A382" s="55" t="s">
        <v>436</v>
      </c>
      <c r="B382" s="56"/>
      <c r="C382" s="57">
        <v>0</v>
      </c>
      <c r="D382" s="58"/>
      <c r="E382" s="59"/>
      <c r="F382" s="58"/>
      <c r="G382" s="60"/>
      <c r="H382" s="58"/>
      <c r="I382" s="58"/>
      <c r="J382" s="60"/>
    </row>
    <row r="383" spans="1:11" ht="18" customHeight="1">
      <c r="A383" s="49" t="s">
        <v>437</v>
      </c>
      <c r="B383" s="64"/>
      <c r="C383" s="51"/>
      <c r="D383" s="52">
        <f>SUM(D384:D391)</f>
        <v>0</v>
      </c>
      <c r="E383" s="53"/>
      <c r="F383" s="52">
        <f>D383-B383</f>
        <v>0</v>
      </c>
      <c r="G383" s="54"/>
      <c r="H383" s="52">
        <f>SUM(H384:H391)</f>
        <v>0</v>
      </c>
      <c r="I383" s="52">
        <f>H383-C383</f>
        <v>0</v>
      </c>
      <c r="J383" s="54"/>
      <c r="K383" s="39">
        <v>1</v>
      </c>
    </row>
    <row r="384" spans="1:10" ht="18" customHeight="1">
      <c r="A384" s="55" t="s">
        <v>438</v>
      </c>
      <c r="B384" s="56"/>
      <c r="C384" s="57"/>
      <c r="D384" s="58"/>
      <c r="E384" s="59"/>
      <c r="F384" s="58"/>
      <c r="G384" s="60"/>
      <c r="H384" s="58"/>
      <c r="I384" s="58"/>
      <c r="J384" s="60"/>
    </row>
    <row r="385" spans="1:10" ht="18" customHeight="1">
      <c r="A385" s="61" t="s">
        <v>439</v>
      </c>
      <c r="B385" s="56"/>
      <c r="C385" s="57"/>
      <c r="D385" s="58"/>
      <c r="E385" s="59"/>
      <c r="F385" s="58"/>
      <c r="G385" s="60"/>
      <c r="H385" s="58"/>
      <c r="I385" s="58"/>
      <c r="J385" s="60"/>
    </row>
    <row r="386" spans="1:10" ht="18" customHeight="1">
      <c r="A386" s="61" t="s">
        <v>440</v>
      </c>
      <c r="B386" s="56"/>
      <c r="C386" s="57"/>
      <c r="D386" s="58"/>
      <c r="E386" s="59"/>
      <c r="F386" s="58"/>
      <c r="G386" s="60"/>
      <c r="H386" s="58"/>
      <c r="I386" s="58"/>
      <c r="J386" s="60"/>
    </row>
    <row r="387" spans="1:10" ht="18" customHeight="1">
      <c r="A387" s="61" t="s">
        <v>441</v>
      </c>
      <c r="B387" s="56"/>
      <c r="C387" s="57"/>
      <c r="D387" s="58"/>
      <c r="E387" s="59"/>
      <c r="F387" s="58"/>
      <c r="G387" s="60"/>
      <c r="H387" s="58"/>
      <c r="I387" s="58"/>
      <c r="J387" s="60"/>
    </row>
    <row r="388" spans="1:10" ht="18" customHeight="1">
      <c r="A388" s="61" t="s">
        <v>442</v>
      </c>
      <c r="B388" s="56"/>
      <c r="C388" s="57"/>
      <c r="D388" s="58"/>
      <c r="E388" s="59"/>
      <c r="F388" s="58"/>
      <c r="G388" s="60"/>
      <c r="H388" s="58"/>
      <c r="I388" s="58"/>
      <c r="J388" s="60"/>
    </row>
    <row r="389" spans="1:10" ht="18" customHeight="1">
      <c r="A389" s="62" t="s">
        <v>443</v>
      </c>
      <c r="B389" s="58"/>
      <c r="C389" s="57"/>
      <c r="D389" s="58"/>
      <c r="E389" s="59"/>
      <c r="F389" s="58"/>
      <c r="G389" s="60"/>
      <c r="H389" s="58"/>
      <c r="I389" s="58"/>
      <c r="J389" s="60"/>
    </row>
    <row r="390" spans="1:10" ht="18" customHeight="1">
      <c r="A390" s="55" t="s">
        <v>444</v>
      </c>
      <c r="B390" s="56"/>
      <c r="C390" s="57"/>
      <c r="D390" s="58"/>
      <c r="E390" s="59"/>
      <c r="F390" s="58"/>
      <c r="G390" s="60"/>
      <c r="H390" s="58"/>
      <c r="I390" s="58"/>
      <c r="J390" s="60"/>
    </row>
    <row r="391" spans="1:10" ht="18" customHeight="1">
      <c r="A391" s="55" t="s">
        <v>445</v>
      </c>
      <c r="B391" s="56"/>
      <c r="C391" s="57"/>
      <c r="D391" s="58"/>
      <c r="E391" s="59"/>
      <c r="F391" s="58"/>
      <c r="G391" s="60"/>
      <c r="H391" s="58"/>
      <c r="I391" s="58"/>
      <c r="J391" s="60"/>
    </row>
    <row r="392" spans="1:10" ht="18" customHeight="1">
      <c r="A392" s="55" t="s">
        <v>446</v>
      </c>
      <c r="B392" s="56"/>
      <c r="C392" s="57">
        <v>0</v>
      </c>
      <c r="D392" s="58"/>
      <c r="E392" s="59"/>
      <c r="F392" s="58"/>
      <c r="G392" s="60"/>
      <c r="H392" s="58"/>
      <c r="I392" s="58"/>
      <c r="J392" s="60"/>
    </row>
    <row r="393" spans="1:11" ht="18" customHeight="1">
      <c r="A393" s="43" t="s">
        <v>1315</v>
      </c>
      <c r="B393" s="44">
        <v>43572</v>
      </c>
      <c r="C393" s="45">
        <v>27877.381500000003</v>
      </c>
      <c r="D393" s="46">
        <f>D394+D399+D408+D415+D421+D425+D429+D433+D439+D446</f>
        <v>48974</v>
      </c>
      <c r="E393" s="47">
        <f>D393/C393*100</f>
        <v>175.67647090527493</v>
      </c>
      <c r="F393" s="46">
        <f>D393-B393</f>
        <v>5402</v>
      </c>
      <c r="G393" s="48">
        <f>F393/B393*100</f>
        <v>12.397870191866337</v>
      </c>
      <c r="H393" s="46">
        <f>H394+H399+H408+H415+H421+H425+H429+H433+H439+H446</f>
        <v>44182</v>
      </c>
      <c r="I393" s="46">
        <f>H393-C393</f>
        <v>16304.618499999997</v>
      </c>
      <c r="J393" s="48">
        <f>I393/C393*100</f>
        <v>58.48690810505281</v>
      </c>
      <c r="K393" s="39">
        <v>1</v>
      </c>
    </row>
    <row r="394" spans="1:11" ht="18" customHeight="1">
      <c r="A394" s="63" t="s">
        <v>447</v>
      </c>
      <c r="B394" s="50">
        <v>112</v>
      </c>
      <c r="C394" s="51">
        <v>76.7289</v>
      </c>
      <c r="D394" s="52">
        <f>SUM(D395:D398)</f>
        <v>170</v>
      </c>
      <c r="E394" s="53">
        <f>D394/C394*100</f>
        <v>221.55928209579443</v>
      </c>
      <c r="F394" s="52">
        <f>D394-B394</f>
        <v>58</v>
      </c>
      <c r="G394" s="54">
        <f>F394/B394*100</f>
        <v>51.78571428571429</v>
      </c>
      <c r="H394" s="52">
        <f>SUM(H395:H398)</f>
        <v>105</v>
      </c>
      <c r="I394" s="52">
        <f>H394-C394</f>
        <v>28.271100000000004</v>
      </c>
      <c r="J394" s="54">
        <f>I394/C394*100</f>
        <v>36.84543894152009</v>
      </c>
      <c r="K394" s="39">
        <v>1</v>
      </c>
    </row>
    <row r="395" spans="1:10" ht="18" customHeight="1">
      <c r="A395" s="55" t="s">
        <v>208</v>
      </c>
      <c r="B395" s="56"/>
      <c r="C395" s="57">
        <v>76.7109</v>
      </c>
      <c r="D395" s="58">
        <v>155</v>
      </c>
      <c r="E395" s="59"/>
      <c r="F395" s="58"/>
      <c r="G395" s="60"/>
      <c r="H395" s="58">
        <v>105</v>
      </c>
      <c r="I395" s="58"/>
      <c r="J395" s="60"/>
    </row>
    <row r="396" spans="1:10" ht="18" customHeight="1">
      <c r="A396" s="55" t="s">
        <v>209</v>
      </c>
      <c r="B396" s="56"/>
      <c r="C396" s="57">
        <v>0</v>
      </c>
      <c r="D396" s="58">
        <v>1</v>
      </c>
      <c r="E396" s="59"/>
      <c r="F396" s="58"/>
      <c r="G396" s="60"/>
      <c r="H396" s="58"/>
      <c r="I396" s="58"/>
      <c r="J396" s="60"/>
    </row>
    <row r="397" spans="1:10" ht="18" customHeight="1">
      <c r="A397" s="55" t="s">
        <v>210</v>
      </c>
      <c r="B397" s="56"/>
      <c r="C397" s="57">
        <v>0</v>
      </c>
      <c r="D397" s="58"/>
      <c r="E397" s="59"/>
      <c r="F397" s="58"/>
      <c r="G397" s="60"/>
      <c r="H397" s="58"/>
      <c r="I397" s="58"/>
      <c r="J397" s="60"/>
    </row>
    <row r="398" spans="1:10" ht="18" customHeight="1">
      <c r="A398" s="61" t="s">
        <v>448</v>
      </c>
      <c r="B398" s="56"/>
      <c r="C398" s="57">
        <v>0.018</v>
      </c>
      <c r="D398" s="58">
        <v>14</v>
      </c>
      <c r="E398" s="59"/>
      <c r="F398" s="58"/>
      <c r="G398" s="60"/>
      <c r="H398" s="58"/>
      <c r="I398" s="58"/>
      <c r="J398" s="60"/>
    </row>
    <row r="399" spans="1:11" ht="18" customHeight="1">
      <c r="A399" s="49" t="s">
        <v>449</v>
      </c>
      <c r="B399" s="50">
        <v>39184</v>
      </c>
      <c r="C399" s="51">
        <v>23682.2444</v>
      </c>
      <c r="D399" s="52">
        <f>SUM(D400:D407)</f>
        <v>44741</v>
      </c>
      <c r="E399" s="53">
        <f>D399/C399*100</f>
        <v>188.92212766793338</v>
      </c>
      <c r="F399" s="52">
        <f>D399-B399</f>
        <v>5557</v>
      </c>
      <c r="G399" s="54">
        <f>F399/B399*100</f>
        <v>14.181808901592488</v>
      </c>
      <c r="H399" s="52">
        <f>SUM(H400:H407)</f>
        <v>39025</v>
      </c>
      <c r="I399" s="52">
        <f>H399-C399</f>
        <v>15342.7556</v>
      </c>
      <c r="J399" s="54">
        <f>I399/C399*100</f>
        <v>64.78590179569298</v>
      </c>
      <c r="K399" s="39">
        <v>1</v>
      </c>
    </row>
    <row r="400" spans="1:10" ht="18" customHeight="1">
      <c r="A400" s="55" t="s">
        <v>450</v>
      </c>
      <c r="B400" s="56"/>
      <c r="C400" s="57">
        <v>377.2554</v>
      </c>
      <c r="D400" s="58">
        <v>2235</v>
      </c>
      <c r="E400" s="59"/>
      <c r="F400" s="58"/>
      <c r="G400" s="60"/>
      <c r="H400" s="58">
        <v>903</v>
      </c>
      <c r="I400" s="58"/>
      <c r="J400" s="60"/>
    </row>
    <row r="401" spans="1:10" ht="18" customHeight="1">
      <c r="A401" s="55" t="s">
        <v>451</v>
      </c>
      <c r="B401" s="56"/>
      <c r="C401" s="57">
        <v>11344.6058</v>
      </c>
      <c r="D401" s="58">
        <v>22453</v>
      </c>
      <c r="E401" s="59"/>
      <c r="F401" s="58"/>
      <c r="G401" s="60"/>
      <c r="H401" s="58">
        <v>22275</v>
      </c>
      <c r="I401" s="58"/>
      <c r="J401" s="60"/>
    </row>
    <row r="402" spans="1:10" ht="18" customHeight="1">
      <c r="A402" s="61" t="s">
        <v>452</v>
      </c>
      <c r="B402" s="56"/>
      <c r="C402" s="57">
        <v>6207.9749</v>
      </c>
      <c r="D402" s="58">
        <v>11524</v>
      </c>
      <c r="E402" s="59"/>
      <c r="F402" s="58"/>
      <c r="G402" s="60"/>
      <c r="H402" s="58">
        <v>8640</v>
      </c>
      <c r="I402" s="58"/>
      <c r="J402" s="60"/>
    </row>
    <row r="403" spans="1:10" ht="18" customHeight="1">
      <c r="A403" s="61" t="s">
        <v>453</v>
      </c>
      <c r="B403" s="56"/>
      <c r="C403" s="57">
        <v>2338.7283</v>
      </c>
      <c r="D403" s="58">
        <v>3761</v>
      </c>
      <c r="E403" s="59"/>
      <c r="F403" s="58"/>
      <c r="G403" s="60"/>
      <c r="H403" s="58">
        <v>3719</v>
      </c>
      <c r="I403" s="58"/>
      <c r="J403" s="60"/>
    </row>
    <row r="404" spans="1:10" ht="18" customHeight="1">
      <c r="A404" s="61" t="s">
        <v>454</v>
      </c>
      <c r="B404" s="56"/>
      <c r="C404" s="57">
        <v>0</v>
      </c>
      <c r="D404" s="58">
        <v>16</v>
      </c>
      <c r="E404" s="59"/>
      <c r="F404" s="58"/>
      <c r="G404" s="60"/>
      <c r="H404" s="58">
        <v>13</v>
      </c>
      <c r="I404" s="58"/>
      <c r="J404" s="60"/>
    </row>
    <row r="405" spans="1:10" ht="18" customHeight="1">
      <c r="A405" s="55" t="s">
        <v>455</v>
      </c>
      <c r="B405" s="56"/>
      <c r="C405" s="57">
        <v>0</v>
      </c>
      <c r="D405" s="58"/>
      <c r="E405" s="59"/>
      <c r="F405" s="58"/>
      <c r="G405" s="60"/>
      <c r="H405" s="58"/>
      <c r="I405" s="58"/>
      <c r="J405" s="60"/>
    </row>
    <row r="406" spans="1:10" ht="18" customHeight="1">
      <c r="A406" s="55" t="s">
        <v>456</v>
      </c>
      <c r="B406" s="56"/>
      <c r="C406" s="57">
        <v>0</v>
      </c>
      <c r="D406" s="58"/>
      <c r="E406" s="59"/>
      <c r="F406" s="58"/>
      <c r="G406" s="60"/>
      <c r="H406" s="58"/>
      <c r="I406" s="58"/>
      <c r="J406" s="60"/>
    </row>
    <row r="407" spans="1:10" ht="18" customHeight="1">
      <c r="A407" s="55" t="s">
        <v>457</v>
      </c>
      <c r="B407" s="56"/>
      <c r="C407" s="57">
        <v>3413.68</v>
      </c>
      <c r="D407" s="58">
        <v>4752</v>
      </c>
      <c r="E407" s="59"/>
      <c r="F407" s="58"/>
      <c r="G407" s="60"/>
      <c r="H407" s="58">
        <v>3475</v>
      </c>
      <c r="I407" s="58"/>
      <c r="J407" s="60"/>
    </row>
    <row r="408" spans="1:11" ht="18" customHeight="1">
      <c r="A408" s="49" t="s">
        <v>458</v>
      </c>
      <c r="B408" s="50">
        <v>934</v>
      </c>
      <c r="C408" s="51">
        <v>692.5767</v>
      </c>
      <c r="D408" s="52">
        <f>SUM(D409:D414)</f>
        <v>870</v>
      </c>
      <c r="E408" s="53">
        <f>D408/C408*100</f>
        <v>125.61785575518208</v>
      </c>
      <c r="F408" s="52">
        <f>D408-B408</f>
        <v>-64</v>
      </c>
      <c r="G408" s="54">
        <f>F408/B408*100</f>
        <v>-6.852248394004283</v>
      </c>
      <c r="H408" s="52">
        <f>SUM(H409:H414)</f>
        <v>612</v>
      </c>
      <c r="I408" s="52">
        <f>H408-C408</f>
        <v>-80.57669999999996</v>
      </c>
      <c r="J408" s="54">
        <f>I408/C408*100</f>
        <v>-11.634335951527095</v>
      </c>
      <c r="K408" s="39">
        <v>1</v>
      </c>
    </row>
    <row r="409" spans="1:10" ht="18" customHeight="1">
      <c r="A409" s="55" t="s">
        <v>459</v>
      </c>
      <c r="B409" s="56"/>
      <c r="C409" s="57">
        <v>0</v>
      </c>
      <c r="D409" s="58"/>
      <c r="E409" s="59"/>
      <c r="F409" s="58"/>
      <c r="G409" s="60"/>
      <c r="H409" s="58"/>
      <c r="I409" s="58"/>
      <c r="J409" s="60"/>
    </row>
    <row r="410" spans="1:10" ht="18" customHeight="1">
      <c r="A410" s="55" t="s">
        <v>460</v>
      </c>
      <c r="B410" s="56"/>
      <c r="C410" s="57">
        <v>692.5767</v>
      </c>
      <c r="D410" s="58">
        <v>870</v>
      </c>
      <c r="E410" s="59"/>
      <c r="F410" s="58"/>
      <c r="G410" s="60"/>
      <c r="H410" s="58">
        <v>612</v>
      </c>
      <c r="I410" s="58"/>
      <c r="J410" s="60"/>
    </row>
    <row r="411" spans="1:10" ht="18" customHeight="1">
      <c r="A411" s="55" t="s">
        <v>461</v>
      </c>
      <c r="B411" s="56"/>
      <c r="C411" s="57">
        <v>0</v>
      </c>
      <c r="D411" s="58"/>
      <c r="E411" s="59"/>
      <c r="F411" s="58"/>
      <c r="G411" s="60"/>
      <c r="H411" s="58"/>
      <c r="I411" s="58"/>
      <c r="J411" s="60"/>
    </row>
    <row r="412" spans="1:10" ht="18" customHeight="1">
      <c r="A412" s="61" t="s">
        <v>462</v>
      </c>
      <c r="B412" s="56"/>
      <c r="C412" s="57">
        <v>0</v>
      </c>
      <c r="D412" s="58"/>
      <c r="E412" s="59"/>
      <c r="F412" s="58"/>
      <c r="G412" s="60"/>
      <c r="H412" s="58"/>
      <c r="I412" s="58"/>
      <c r="J412" s="60"/>
    </row>
    <row r="413" spans="1:10" ht="18" customHeight="1">
      <c r="A413" s="61" t="s">
        <v>463</v>
      </c>
      <c r="B413" s="56"/>
      <c r="C413" s="57">
        <v>0</v>
      </c>
      <c r="D413" s="58"/>
      <c r="E413" s="59"/>
      <c r="F413" s="58"/>
      <c r="G413" s="60"/>
      <c r="H413" s="58"/>
      <c r="I413" s="58"/>
      <c r="J413" s="60"/>
    </row>
    <row r="414" spans="1:10" ht="18" customHeight="1">
      <c r="A414" s="61" t="s">
        <v>464</v>
      </c>
      <c r="B414" s="56"/>
      <c r="C414" s="57">
        <v>0</v>
      </c>
      <c r="D414" s="58"/>
      <c r="E414" s="59"/>
      <c r="F414" s="58"/>
      <c r="G414" s="60"/>
      <c r="H414" s="58"/>
      <c r="I414" s="58"/>
      <c r="J414" s="60"/>
    </row>
    <row r="415" spans="1:11" ht="18" customHeight="1">
      <c r="A415" s="65" t="s">
        <v>465</v>
      </c>
      <c r="B415" s="50">
        <v>37</v>
      </c>
      <c r="C415" s="51">
        <v>6</v>
      </c>
      <c r="D415" s="52">
        <f>SUM(D416:D420)</f>
        <v>6</v>
      </c>
      <c r="E415" s="53">
        <f>D415/C415*100</f>
        <v>100</v>
      </c>
      <c r="F415" s="52">
        <f>D415-B415</f>
        <v>-31</v>
      </c>
      <c r="G415" s="54">
        <f>F415/B415*100</f>
        <v>-83.78378378378379</v>
      </c>
      <c r="H415" s="52">
        <f>SUM(H416:H420)</f>
        <v>6</v>
      </c>
      <c r="I415" s="52">
        <f>H415-C415</f>
        <v>0</v>
      </c>
      <c r="J415" s="54">
        <f>I415/C415*100</f>
        <v>0</v>
      </c>
      <c r="K415" s="39">
        <v>1</v>
      </c>
    </row>
    <row r="416" spans="1:10" ht="18" customHeight="1">
      <c r="A416" s="55" t="s">
        <v>466</v>
      </c>
      <c r="B416" s="56"/>
      <c r="C416" s="57">
        <v>0</v>
      </c>
      <c r="D416" s="58"/>
      <c r="E416" s="59"/>
      <c r="F416" s="58"/>
      <c r="G416" s="60"/>
      <c r="H416" s="58"/>
      <c r="I416" s="58"/>
      <c r="J416" s="60"/>
    </row>
    <row r="417" spans="1:10" ht="18" customHeight="1">
      <c r="A417" s="55" t="s">
        <v>467</v>
      </c>
      <c r="B417" s="56"/>
      <c r="C417" s="57">
        <v>0</v>
      </c>
      <c r="D417" s="58"/>
      <c r="E417" s="59"/>
      <c r="F417" s="58"/>
      <c r="G417" s="60"/>
      <c r="H417" s="58"/>
      <c r="I417" s="58"/>
      <c r="J417" s="60"/>
    </row>
    <row r="418" spans="1:10" ht="18" customHeight="1">
      <c r="A418" s="55" t="s">
        <v>468</v>
      </c>
      <c r="B418" s="56"/>
      <c r="C418" s="57">
        <v>0</v>
      </c>
      <c r="D418" s="58"/>
      <c r="E418" s="59"/>
      <c r="F418" s="58"/>
      <c r="G418" s="60"/>
      <c r="H418" s="58"/>
      <c r="I418" s="58"/>
      <c r="J418" s="60"/>
    </row>
    <row r="419" spans="1:10" ht="18" customHeight="1">
      <c r="A419" s="61" t="s">
        <v>469</v>
      </c>
      <c r="B419" s="56"/>
      <c r="C419" s="57">
        <v>0</v>
      </c>
      <c r="D419" s="58"/>
      <c r="E419" s="59"/>
      <c r="F419" s="58"/>
      <c r="G419" s="60"/>
      <c r="H419" s="58"/>
      <c r="I419" s="58"/>
      <c r="J419" s="60"/>
    </row>
    <row r="420" spans="1:10" ht="18" customHeight="1">
      <c r="A420" s="61" t="s">
        <v>470</v>
      </c>
      <c r="B420" s="56"/>
      <c r="C420" s="57">
        <v>6</v>
      </c>
      <c r="D420" s="58">
        <v>6</v>
      </c>
      <c r="E420" s="59"/>
      <c r="F420" s="58"/>
      <c r="G420" s="60"/>
      <c r="H420" s="58">
        <v>6</v>
      </c>
      <c r="I420" s="58"/>
      <c r="J420" s="60"/>
    </row>
    <row r="421" spans="1:11" ht="18" customHeight="1">
      <c r="A421" s="63" t="s">
        <v>471</v>
      </c>
      <c r="B421" s="64"/>
      <c r="C421" s="51">
        <v>0</v>
      </c>
      <c r="D421" s="52">
        <f>SUM(D422:D424)</f>
        <v>0</v>
      </c>
      <c r="E421" s="53"/>
      <c r="F421" s="52">
        <f>D421-B421</f>
        <v>0</v>
      </c>
      <c r="G421" s="54"/>
      <c r="H421" s="52">
        <f>SUM(H422:H424)</f>
        <v>0</v>
      </c>
      <c r="I421" s="52">
        <f>H421-C421</f>
        <v>0</v>
      </c>
      <c r="J421" s="54"/>
      <c r="K421" s="39">
        <v>1</v>
      </c>
    </row>
    <row r="422" spans="1:10" ht="18" customHeight="1">
      <c r="A422" s="55" t="s">
        <v>472</v>
      </c>
      <c r="B422" s="56"/>
      <c r="C422" s="57">
        <v>0</v>
      </c>
      <c r="D422" s="58"/>
      <c r="E422" s="59"/>
      <c r="F422" s="58"/>
      <c r="G422" s="60"/>
      <c r="H422" s="58"/>
      <c r="I422" s="58"/>
      <c r="J422" s="60"/>
    </row>
    <row r="423" spans="1:10" ht="18" customHeight="1">
      <c r="A423" s="55" t="s">
        <v>473</v>
      </c>
      <c r="B423" s="56"/>
      <c r="C423" s="57">
        <v>0</v>
      </c>
      <c r="D423" s="58"/>
      <c r="E423" s="59"/>
      <c r="F423" s="58"/>
      <c r="G423" s="60"/>
      <c r="H423" s="58"/>
      <c r="I423" s="58"/>
      <c r="J423" s="60"/>
    </row>
    <row r="424" spans="1:10" ht="18" customHeight="1">
      <c r="A424" s="55" t="s">
        <v>474</v>
      </c>
      <c r="B424" s="56"/>
      <c r="C424" s="57">
        <v>0</v>
      </c>
      <c r="D424" s="58"/>
      <c r="E424" s="59"/>
      <c r="F424" s="58"/>
      <c r="G424" s="60"/>
      <c r="H424" s="58"/>
      <c r="I424" s="58"/>
      <c r="J424" s="60"/>
    </row>
    <row r="425" spans="1:11" ht="18" customHeight="1">
      <c r="A425" s="63" t="s">
        <v>475</v>
      </c>
      <c r="B425" s="64"/>
      <c r="C425" s="51">
        <v>0</v>
      </c>
      <c r="D425" s="52">
        <f>SUM(D426:D428)</f>
        <v>0</v>
      </c>
      <c r="E425" s="53"/>
      <c r="F425" s="52">
        <f>D425-B425</f>
        <v>0</v>
      </c>
      <c r="G425" s="54"/>
      <c r="H425" s="52">
        <f>SUM(H426:H428)</f>
        <v>0</v>
      </c>
      <c r="I425" s="52">
        <f>H425-C425</f>
        <v>0</v>
      </c>
      <c r="J425" s="54"/>
      <c r="K425" s="39">
        <v>1</v>
      </c>
    </row>
    <row r="426" spans="1:10" ht="18" customHeight="1">
      <c r="A426" s="61" t="s">
        <v>476</v>
      </c>
      <c r="B426" s="56"/>
      <c r="C426" s="57">
        <v>0</v>
      </c>
      <c r="D426" s="58"/>
      <c r="E426" s="59"/>
      <c r="F426" s="58"/>
      <c r="G426" s="60"/>
      <c r="H426" s="58"/>
      <c r="I426" s="58"/>
      <c r="J426" s="60"/>
    </row>
    <row r="427" spans="1:10" ht="18" customHeight="1">
      <c r="A427" s="61" t="s">
        <v>477</v>
      </c>
      <c r="B427" s="56"/>
      <c r="C427" s="57">
        <v>0</v>
      </c>
      <c r="D427" s="58"/>
      <c r="E427" s="59"/>
      <c r="F427" s="58"/>
      <c r="G427" s="60"/>
      <c r="H427" s="58"/>
      <c r="I427" s="58"/>
      <c r="J427" s="60"/>
    </row>
    <row r="428" spans="1:10" ht="18" customHeight="1">
      <c r="A428" s="62" t="s">
        <v>478</v>
      </c>
      <c r="B428" s="58"/>
      <c r="C428" s="57">
        <v>0</v>
      </c>
      <c r="D428" s="58"/>
      <c r="E428" s="59"/>
      <c r="F428" s="58"/>
      <c r="G428" s="60"/>
      <c r="H428" s="58"/>
      <c r="I428" s="58"/>
      <c r="J428" s="60"/>
    </row>
    <row r="429" spans="1:11" ht="18" customHeight="1">
      <c r="A429" s="49" t="s">
        <v>479</v>
      </c>
      <c r="B429" s="50">
        <v>227</v>
      </c>
      <c r="C429" s="51">
        <v>39.0312</v>
      </c>
      <c r="D429" s="52">
        <f>SUM(D430:D432)</f>
        <v>68</v>
      </c>
      <c r="E429" s="53">
        <f>D429/C429*100</f>
        <v>174.21959868003034</v>
      </c>
      <c r="F429" s="52">
        <f>D429-B429</f>
        <v>-159</v>
      </c>
      <c r="G429" s="54">
        <f>F429/B429*100</f>
        <v>-70.04405286343612</v>
      </c>
      <c r="H429" s="52">
        <f>SUM(H430:H432)</f>
        <v>69</v>
      </c>
      <c r="I429" s="52">
        <f>H429-C429</f>
        <v>29.9688</v>
      </c>
      <c r="J429" s="54">
        <f>I429/C429*100</f>
        <v>76.7816516017955</v>
      </c>
      <c r="K429" s="39">
        <v>1</v>
      </c>
    </row>
    <row r="430" spans="1:10" ht="18" customHeight="1">
      <c r="A430" s="55" t="s">
        <v>480</v>
      </c>
      <c r="B430" s="56"/>
      <c r="C430" s="57">
        <v>39.0312</v>
      </c>
      <c r="D430" s="58">
        <v>68</v>
      </c>
      <c r="E430" s="59"/>
      <c r="F430" s="58"/>
      <c r="G430" s="60"/>
      <c r="H430" s="58">
        <v>69</v>
      </c>
      <c r="I430" s="58"/>
      <c r="J430" s="60"/>
    </row>
    <row r="431" spans="1:10" ht="18" customHeight="1">
      <c r="A431" s="55" t="s">
        <v>481</v>
      </c>
      <c r="B431" s="56"/>
      <c r="C431" s="57">
        <v>0</v>
      </c>
      <c r="D431" s="58"/>
      <c r="E431" s="59"/>
      <c r="F431" s="58"/>
      <c r="G431" s="60"/>
      <c r="H431" s="58"/>
      <c r="I431" s="58"/>
      <c r="J431" s="60"/>
    </row>
    <row r="432" spans="1:10" ht="18" customHeight="1">
      <c r="A432" s="61" t="s">
        <v>482</v>
      </c>
      <c r="B432" s="56"/>
      <c r="C432" s="57">
        <v>0</v>
      </c>
      <c r="D432" s="58"/>
      <c r="E432" s="59"/>
      <c r="F432" s="58"/>
      <c r="G432" s="60"/>
      <c r="H432" s="58"/>
      <c r="I432" s="58"/>
      <c r="J432" s="60"/>
    </row>
    <row r="433" spans="1:11" ht="18" customHeight="1">
      <c r="A433" s="63" t="s">
        <v>483</v>
      </c>
      <c r="B433" s="64"/>
      <c r="C433" s="51">
        <v>227.6104</v>
      </c>
      <c r="D433" s="52">
        <f>SUM(D434:D438)</f>
        <v>308</v>
      </c>
      <c r="E433" s="53">
        <f>D433/C433*100</f>
        <v>135.31894851904832</v>
      </c>
      <c r="F433" s="52">
        <f>D433-B433</f>
        <v>308</v>
      </c>
      <c r="G433" s="54"/>
      <c r="H433" s="52">
        <f>SUM(H434:H438)</f>
        <v>245</v>
      </c>
      <c r="I433" s="52">
        <f>H433-C433</f>
        <v>17.3896</v>
      </c>
      <c r="J433" s="54">
        <f>I433/C433*100</f>
        <v>7.640072685606633</v>
      </c>
      <c r="K433" s="39">
        <v>1</v>
      </c>
    </row>
    <row r="434" spans="1:10" ht="18" customHeight="1">
      <c r="A434" s="61" t="s">
        <v>484</v>
      </c>
      <c r="B434" s="56"/>
      <c r="C434" s="57">
        <v>67.7576</v>
      </c>
      <c r="D434" s="58">
        <v>84</v>
      </c>
      <c r="E434" s="59"/>
      <c r="F434" s="58"/>
      <c r="G434" s="60"/>
      <c r="H434" s="58">
        <v>83</v>
      </c>
      <c r="I434" s="58"/>
      <c r="J434" s="60"/>
    </row>
    <row r="435" spans="1:10" ht="18" customHeight="1">
      <c r="A435" s="55" t="s">
        <v>485</v>
      </c>
      <c r="B435" s="56"/>
      <c r="C435" s="57">
        <v>152.8528</v>
      </c>
      <c r="D435" s="58">
        <v>216</v>
      </c>
      <c r="E435" s="59"/>
      <c r="F435" s="58"/>
      <c r="G435" s="60"/>
      <c r="H435" s="58">
        <v>153</v>
      </c>
      <c r="I435" s="58"/>
      <c r="J435" s="60"/>
    </row>
    <row r="436" spans="1:10" ht="18" customHeight="1">
      <c r="A436" s="55" t="s">
        <v>486</v>
      </c>
      <c r="B436" s="56"/>
      <c r="C436" s="57">
        <v>0</v>
      </c>
      <c r="D436" s="58"/>
      <c r="E436" s="59"/>
      <c r="F436" s="58"/>
      <c r="G436" s="60"/>
      <c r="H436" s="58"/>
      <c r="I436" s="58"/>
      <c r="J436" s="60"/>
    </row>
    <row r="437" spans="1:10" ht="18" customHeight="1">
      <c r="A437" s="55" t="s">
        <v>487</v>
      </c>
      <c r="B437" s="56"/>
      <c r="C437" s="57">
        <v>0</v>
      </c>
      <c r="D437" s="58"/>
      <c r="E437" s="59"/>
      <c r="F437" s="58"/>
      <c r="G437" s="60"/>
      <c r="H437" s="58"/>
      <c r="I437" s="58"/>
      <c r="J437" s="60"/>
    </row>
    <row r="438" spans="1:10" ht="18" customHeight="1">
      <c r="A438" s="55" t="s">
        <v>488</v>
      </c>
      <c r="B438" s="56"/>
      <c r="C438" s="57">
        <v>7</v>
      </c>
      <c r="D438" s="58">
        <v>8</v>
      </c>
      <c r="E438" s="59"/>
      <c r="F438" s="58"/>
      <c r="G438" s="60"/>
      <c r="H438" s="58">
        <v>9</v>
      </c>
      <c r="I438" s="58"/>
      <c r="J438" s="60"/>
    </row>
    <row r="439" spans="1:11" ht="18" customHeight="1">
      <c r="A439" s="49" t="s">
        <v>489</v>
      </c>
      <c r="B439" s="50">
        <v>2400</v>
      </c>
      <c r="C439" s="51">
        <v>2500</v>
      </c>
      <c r="D439" s="52">
        <f>SUM(D440:D445)</f>
        <v>2073</v>
      </c>
      <c r="E439" s="53">
        <f>D439/C439*100</f>
        <v>82.92</v>
      </c>
      <c r="F439" s="52">
        <f>D439-B439</f>
        <v>-327</v>
      </c>
      <c r="G439" s="54">
        <f>F439/B439*100</f>
        <v>-13.625000000000002</v>
      </c>
      <c r="H439" s="52">
        <f>SUM(H440:H445)</f>
        <v>3790</v>
      </c>
      <c r="I439" s="52">
        <f>H439-C439</f>
        <v>1290</v>
      </c>
      <c r="J439" s="54">
        <f>I439/C439*100</f>
        <v>51.6</v>
      </c>
      <c r="K439" s="39">
        <v>1</v>
      </c>
    </row>
    <row r="440" spans="1:10" ht="18" customHeight="1">
      <c r="A440" s="61" t="s">
        <v>490</v>
      </c>
      <c r="B440" s="56"/>
      <c r="C440" s="57">
        <v>0</v>
      </c>
      <c r="D440" s="58">
        <v>50</v>
      </c>
      <c r="E440" s="59"/>
      <c r="F440" s="58"/>
      <c r="G440" s="60"/>
      <c r="H440" s="58">
        <v>500</v>
      </c>
      <c r="I440" s="58"/>
      <c r="J440" s="60"/>
    </row>
    <row r="441" spans="1:10" ht="18" customHeight="1">
      <c r="A441" s="61" t="s">
        <v>491</v>
      </c>
      <c r="B441" s="56"/>
      <c r="C441" s="57">
        <v>0</v>
      </c>
      <c r="D441" s="58"/>
      <c r="E441" s="59"/>
      <c r="F441" s="58"/>
      <c r="G441" s="60"/>
      <c r="H441" s="58"/>
      <c r="I441" s="58"/>
      <c r="J441" s="60"/>
    </row>
    <row r="442" spans="1:10" ht="18" customHeight="1">
      <c r="A442" s="61" t="s">
        <v>492</v>
      </c>
      <c r="B442" s="56"/>
      <c r="C442" s="57">
        <v>0</v>
      </c>
      <c r="D442" s="58"/>
      <c r="E442" s="59"/>
      <c r="F442" s="58"/>
      <c r="G442" s="60"/>
      <c r="H442" s="58">
        <v>30</v>
      </c>
      <c r="I442" s="58"/>
      <c r="J442" s="60"/>
    </row>
    <row r="443" spans="1:10" ht="18" customHeight="1">
      <c r="A443" s="62" t="s">
        <v>493</v>
      </c>
      <c r="B443" s="58"/>
      <c r="C443" s="57">
        <v>0</v>
      </c>
      <c r="D443" s="58"/>
      <c r="E443" s="59"/>
      <c r="F443" s="58"/>
      <c r="G443" s="60"/>
      <c r="H443" s="58"/>
      <c r="I443" s="58"/>
      <c r="J443" s="60"/>
    </row>
    <row r="444" spans="1:10" ht="18" customHeight="1">
      <c r="A444" s="55" t="s">
        <v>494</v>
      </c>
      <c r="B444" s="56"/>
      <c r="C444" s="57">
        <v>0</v>
      </c>
      <c r="D444" s="58"/>
      <c r="E444" s="59"/>
      <c r="F444" s="58"/>
      <c r="G444" s="60"/>
      <c r="H444" s="58"/>
      <c r="I444" s="58"/>
      <c r="J444" s="60"/>
    </row>
    <row r="445" spans="1:10" ht="18" customHeight="1">
      <c r="A445" s="55" t="s">
        <v>495</v>
      </c>
      <c r="B445" s="56"/>
      <c r="C445" s="57">
        <v>2500</v>
      </c>
      <c r="D445" s="58">
        <v>2023</v>
      </c>
      <c r="E445" s="59"/>
      <c r="F445" s="58"/>
      <c r="G445" s="60"/>
      <c r="H445" s="58">
        <v>3260</v>
      </c>
      <c r="I445" s="58"/>
      <c r="J445" s="60"/>
    </row>
    <row r="446" spans="1:11" ht="18" customHeight="1">
      <c r="A446" s="49" t="s">
        <v>496</v>
      </c>
      <c r="B446" s="50">
        <v>678</v>
      </c>
      <c r="C446" s="51">
        <v>653.1899</v>
      </c>
      <c r="D446" s="52">
        <v>738</v>
      </c>
      <c r="E446" s="53">
        <f>D446/C446*100</f>
        <v>112.98398827048612</v>
      </c>
      <c r="F446" s="52">
        <f>D446-B446</f>
        <v>60</v>
      </c>
      <c r="G446" s="54">
        <f>F446/B446*100</f>
        <v>8.849557522123893</v>
      </c>
      <c r="H446" s="52">
        <v>330</v>
      </c>
      <c r="I446" s="52">
        <f>H446-C446</f>
        <v>-323.18989999999997</v>
      </c>
      <c r="J446" s="54">
        <f>I446/C446*100</f>
        <v>-49.478704431896446</v>
      </c>
      <c r="K446" s="39">
        <v>1</v>
      </c>
    </row>
    <row r="447" spans="1:11" ht="18" customHeight="1">
      <c r="A447" s="43" t="s">
        <v>497</v>
      </c>
      <c r="B447" s="44">
        <v>2026</v>
      </c>
      <c r="C447" s="45">
        <v>1266.4125</v>
      </c>
      <c r="D447" s="46">
        <f>D448+D453+D462+D468+D474+D479+D484+D491+D495+D498</f>
        <v>2463</v>
      </c>
      <c r="E447" s="47">
        <f>D447/C447*100</f>
        <v>194.4863936513577</v>
      </c>
      <c r="F447" s="46">
        <f>D447-B447</f>
        <v>437</v>
      </c>
      <c r="G447" s="48">
        <f>F447/B447*100</f>
        <v>21.56959526159921</v>
      </c>
      <c r="H447" s="46">
        <f>H448+H453+H462+H468+H474+H479+H484+H491+H495+H498</f>
        <v>1399</v>
      </c>
      <c r="I447" s="46">
        <f>H447-C447</f>
        <v>132.5875000000001</v>
      </c>
      <c r="J447" s="48">
        <f>I447/C447*100</f>
        <v>10.469535005379377</v>
      </c>
      <c r="K447" s="39">
        <v>1</v>
      </c>
    </row>
    <row r="448" spans="1:11" ht="18" customHeight="1">
      <c r="A448" s="63" t="s">
        <v>498</v>
      </c>
      <c r="B448" s="50">
        <v>80</v>
      </c>
      <c r="C448" s="51">
        <v>75.0984</v>
      </c>
      <c r="D448" s="52">
        <f>SUM(D449:D452)</f>
        <v>376</v>
      </c>
      <c r="E448" s="53">
        <f>D448/C448*100</f>
        <v>500.67644583639594</v>
      </c>
      <c r="F448" s="52">
        <f>D448-B448</f>
        <v>296</v>
      </c>
      <c r="G448" s="54">
        <f>F448/B448*100</f>
        <v>370</v>
      </c>
      <c r="H448" s="52">
        <f>SUM(H449:H452)</f>
        <v>5</v>
      </c>
      <c r="I448" s="52">
        <f>H448-C448</f>
        <v>-70.0984</v>
      </c>
      <c r="J448" s="54">
        <f>I448/C448*100</f>
        <v>-93.34206853940962</v>
      </c>
      <c r="K448" s="39">
        <v>1</v>
      </c>
    </row>
    <row r="449" spans="1:10" ht="18" customHeight="1">
      <c r="A449" s="55" t="s">
        <v>208</v>
      </c>
      <c r="B449" s="56"/>
      <c r="C449" s="57">
        <v>55.0984</v>
      </c>
      <c r="D449" s="58">
        <v>213</v>
      </c>
      <c r="E449" s="59"/>
      <c r="F449" s="58"/>
      <c r="G449" s="60"/>
      <c r="H449" s="58"/>
      <c r="I449" s="58"/>
      <c r="J449" s="60"/>
    </row>
    <row r="450" spans="1:10" ht="18" customHeight="1">
      <c r="A450" s="55" t="s">
        <v>209</v>
      </c>
      <c r="B450" s="56"/>
      <c r="C450" s="57">
        <v>20</v>
      </c>
      <c r="D450" s="58">
        <v>21</v>
      </c>
      <c r="E450" s="59"/>
      <c r="F450" s="58"/>
      <c r="G450" s="60"/>
      <c r="H450" s="58">
        <v>5</v>
      </c>
      <c r="I450" s="58"/>
      <c r="J450" s="60"/>
    </row>
    <row r="451" spans="1:10" ht="18" customHeight="1">
      <c r="A451" s="55" t="s">
        <v>210</v>
      </c>
      <c r="B451" s="56"/>
      <c r="C451" s="57">
        <v>0</v>
      </c>
      <c r="D451" s="58"/>
      <c r="E451" s="59"/>
      <c r="F451" s="58"/>
      <c r="G451" s="60"/>
      <c r="H451" s="58"/>
      <c r="I451" s="58"/>
      <c r="J451" s="60"/>
    </row>
    <row r="452" spans="1:10" ht="18" customHeight="1">
      <c r="A452" s="61" t="s">
        <v>499</v>
      </c>
      <c r="B452" s="56"/>
      <c r="C452" s="57">
        <v>0</v>
      </c>
      <c r="D452" s="58">
        <v>142</v>
      </c>
      <c r="E452" s="59"/>
      <c r="F452" s="58"/>
      <c r="G452" s="60"/>
      <c r="H452" s="58"/>
      <c r="I452" s="58"/>
      <c r="J452" s="60"/>
    </row>
    <row r="453" spans="1:11" ht="18" customHeight="1">
      <c r="A453" s="49" t="s">
        <v>500</v>
      </c>
      <c r="B453" s="64"/>
      <c r="C453" s="51">
        <v>0</v>
      </c>
      <c r="D453" s="52">
        <f>SUM(D454:D461)</f>
        <v>0</v>
      </c>
      <c r="E453" s="53"/>
      <c r="F453" s="52">
        <f>D453-B453</f>
        <v>0</v>
      </c>
      <c r="G453" s="54"/>
      <c r="H453" s="52">
        <f>SUM(H454:H461)</f>
        <v>0</v>
      </c>
      <c r="I453" s="52">
        <f>H453-C453</f>
        <v>0</v>
      </c>
      <c r="J453" s="54"/>
      <c r="K453" s="39">
        <v>1</v>
      </c>
    </row>
    <row r="454" spans="1:10" ht="18" customHeight="1">
      <c r="A454" s="55" t="s">
        <v>501</v>
      </c>
      <c r="B454" s="56"/>
      <c r="C454" s="57">
        <v>0</v>
      </c>
      <c r="D454" s="58"/>
      <c r="E454" s="59"/>
      <c r="F454" s="58"/>
      <c r="G454" s="60"/>
      <c r="H454" s="58"/>
      <c r="I454" s="58"/>
      <c r="J454" s="60"/>
    </row>
    <row r="455" spans="1:10" ht="18" customHeight="1">
      <c r="A455" s="55" t="s">
        <v>502</v>
      </c>
      <c r="B455" s="56"/>
      <c r="C455" s="57">
        <v>0</v>
      </c>
      <c r="D455" s="58"/>
      <c r="E455" s="59"/>
      <c r="F455" s="58"/>
      <c r="G455" s="60"/>
      <c r="H455" s="58"/>
      <c r="I455" s="58"/>
      <c r="J455" s="60"/>
    </row>
    <row r="456" spans="1:10" ht="18" customHeight="1">
      <c r="A456" s="62" t="s">
        <v>503</v>
      </c>
      <c r="B456" s="58"/>
      <c r="C456" s="57">
        <v>0</v>
      </c>
      <c r="D456" s="58"/>
      <c r="E456" s="59"/>
      <c r="F456" s="58"/>
      <c r="G456" s="60"/>
      <c r="H456" s="58"/>
      <c r="I456" s="58"/>
      <c r="J456" s="60"/>
    </row>
    <row r="457" spans="1:10" ht="18" customHeight="1">
      <c r="A457" s="55" t="s">
        <v>504</v>
      </c>
      <c r="B457" s="56"/>
      <c r="C457" s="57">
        <v>0</v>
      </c>
      <c r="D457" s="58"/>
      <c r="E457" s="59"/>
      <c r="F457" s="58"/>
      <c r="G457" s="60"/>
      <c r="H457" s="58"/>
      <c r="I457" s="58"/>
      <c r="J457" s="60"/>
    </row>
    <row r="458" spans="1:10" ht="18" customHeight="1">
      <c r="A458" s="55" t="s">
        <v>505</v>
      </c>
      <c r="B458" s="56"/>
      <c r="C458" s="57">
        <v>0</v>
      </c>
      <c r="D458" s="58"/>
      <c r="E458" s="59"/>
      <c r="F458" s="58"/>
      <c r="G458" s="60"/>
      <c r="H458" s="58"/>
      <c r="I458" s="58"/>
      <c r="J458" s="60"/>
    </row>
    <row r="459" spans="1:10" ht="18" customHeight="1">
      <c r="A459" s="55" t="s">
        <v>506</v>
      </c>
      <c r="B459" s="56"/>
      <c r="C459" s="57">
        <v>0</v>
      </c>
      <c r="D459" s="58"/>
      <c r="E459" s="59"/>
      <c r="F459" s="58"/>
      <c r="G459" s="60"/>
      <c r="H459" s="58"/>
      <c r="I459" s="58"/>
      <c r="J459" s="60"/>
    </row>
    <row r="460" spans="1:10" ht="18" customHeight="1">
      <c r="A460" s="61" t="s">
        <v>507</v>
      </c>
      <c r="B460" s="56"/>
      <c r="C460" s="57">
        <v>0</v>
      </c>
      <c r="D460" s="58"/>
      <c r="E460" s="59"/>
      <c r="F460" s="58"/>
      <c r="G460" s="60"/>
      <c r="H460" s="58"/>
      <c r="I460" s="58"/>
      <c r="J460" s="60"/>
    </row>
    <row r="461" spans="1:10" ht="18" customHeight="1">
      <c r="A461" s="61" t="s">
        <v>508</v>
      </c>
      <c r="B461" s="56"/>
      <c r="C461" s="57">
        <v>0</v>
      </c>
      <c r="D461" s="58"/>
      <c r="E461" s="59"/>
      <c r="F461" s="58"/>
      <c r="G461" s="60"/>
      <c r="H461" s="58"/>
      <c r="I461" s="58"/>
      <c r="J461" s="60"/>
    </row>
    <row r="462" spans="1:11" ht="18" customHeight="1">
      <c r="A462" s="63" t="s">
        <v>509</v>
      </c>
      <c r="B462" s="64"/>
      <c r="C462" s="51">
        <v>0</v>
      </c>
      <c r="D462" s="52">
        <f>SUM(D463:D467)</f>
        <v>0</v>
      </c>
      <c r="E462" s="53"/>
      <c r="F462" s="52">
        <f>D462-B462</f>
        <v>0</v>
      </c>
      <c r="G462" s="54"/>
      <c r="H462" s="52">
        <f>SUM(H463:H467)</f>
        <v>0</v>
      </c>
      <c r="I462" s="52">
        <f>H462-C462</f>
        <v>0</v>
      </c>
      <c r="J462" s="54"/>
      <c r="K462" s="39">
        <v>1</v>
      </c>
    </row>
    <row r="463" spans="1:10" ht="18" customHeight="1">
      <c r="A463" s="55" t="s">
        <v>501</v>
      </c>
      <c r="B463" s="56"/>
      <c r="C463" s="57">
        <v>0</v>
      </c>
      <c r="D463" s="58"/>
      <c r="E463" s="59"/>
      <c r="F463" s="58"/>
      <c r="G463" s="60"/>
      <c r="H463" s="58"/>
      <c r="I463" s="58"/>
      <c r="J463" s="60"/>
    </row>
    <row r="464" spans="1:10" ht="18" customHeight="1">
      <c r="A464" s="55" t="s">
        <v>510</v>
      </c>
      <c r="B464" s="56"/>
      <c r="C464" s="57">
        <v>0</v>
      </c>
      <c r="D464" s="58"/>
      <c r="E464" s="59"/>
      <c r="F464" s="58"/>
      <c r="G464" s="60"/>
      <c r="H464" s="58"/>
      <c r="I464" s="58"/>
      <c r="J464" s="60"/>
    </row>
    <row r="465" spans="1:10" ht="18" customHeight="1">
      <c r="A465" s="55" t="s">
        <v>511</v>
      </c>
      <c r="B465" s="56"/>
      <c r="C465" s="57">
        <v>0</v>
      </c>
      <c r="D465" s="58"/>
      <c r="E465" s="59"/>
      <c r="F465" s="58"/>
      <c r="G465" s="60"/>
      <c r="H465" s="58"/>
      <c r="I465" s="58"/>
      <c r="J465" s="60"/>
    </row>
    <row r="466" spans="1:10" ht="18" customHeight="1">
      <c r="A466" s="61" t="s">
        <v>512</v>
      </c>
      <c r="B466" s="56"/>
      <c r="C466" s="57">
        <v>0</v>
      </c>
      <c r="D466" s="58"/>
      <c r="E466" s="59"/>
      <c r="F466" s="58"/>
      <c r="G466" s="60"/>
      <c r="H466" s="58"/>
      <c r="I466" s="58"/>
      <c r="J466" s="60"/>
    </row>
    <row r="467" spans="1:10" ht="18" customHeight="1">
      <c r="A467" s="61" t="s">
        <v>513</v>
      </c>
      <c r="B467" s="56"/>
      <c r="C467" s="57">
        <v>0</v>
      </c>
      <c r="D467" s="58"/>
      <c r="E467" s="59"/>
      <c r="F467" s="58"/>
      <c r="G467" s="60"/>
      <c r="H467" s="58"/>
      <c r="I467" s="58"/>
      <c r="J467" s="60"/>
    </row>
    <row r="468" spans="1:11" ht="18" customHeight="1">
      <c r="A468" s="63" t="s">
        <v>514</v>
      </c>
      <c r="B468" s="50">
        <v>1831</v>
      </c>
      <c r="C468" s="51">
        <v>978.6471</v>
      </c>
      <c r="D468" s="52">
        <f>SUM(D469:D473)</f>
        <v>1937</v>
      </c>
      <c r="E468" s="53">
        <f>D468/C468*100</f>
        <v>197.92630050198892</v>
      </c>
      <c r="F468" s="52">
        <f>D468-B468</f>
        <v>106</v>
      </c>
      <c r="G468" s="54">
        <f>F468/B468*100</f>
        <v>5.789186237028946</v>
      </c>
      <c r="H468" s="52">
        <f>SUM(H469:H473)</f>
        <v>1317</v>
      </c>
      <c r="I468" s="52">
        <f>H468-C468</f>
        <v>338.3529</v>
      </c>
      <c r="J468" s="54">
        <f>I468/C468*100</f>
        <v>34.573535240639856</v>
      </c>
      <c r="K468" s="39">
        <v>1</v>
      </c>
    </row>
    <row r="469" spans="1:10" ht="18" customHeight="1">
      <c r="A469" s="62" t="s">
        <v>501</v>
      </c>
      <c r="B469" s="58"/>
      <c r="C469" s="57">
        <v>113.6471</v>
      </c>
      <c r="D469" s="58">
        <v>53</v>
      </c>
      <c r="E469" s="59"/>
      <c r="F469" s="58"/>
      <c r="G469" s="60"/>
      <c r="H469" s="58">
        <v>127</v>
      </c>
      <c r="I469" s="58"/>
      <c r="J469" s="60"/>
    </row>
    <row r="470" spans="1:10" ht="18" customHeight="1">
      <c r="A470" s="55" t="s">
        <v>515</v>
      </c>
      <c r="B470" s="56"/>
      <c r="C470" s="57">
        <v>0</v>
      </c>
      <c r="D470" s="58"/>
      <c r="E470" s="59"/>
      <c r="F470" s="58"/>
      <c r="G470" s="60"/>
      <c r="H470" s="58"/>
      <c r="I470" s="58"/>
      <c r="J470" s="60"/>
    </row>
    <row r="471" spans="1:10" ht="18" customHeight="1">
      <c r="A471" s="55" t="s">
        <v>516</v>
      </c>
      <c r="B471" s="56"/>
      <c r="C471" s="57">
        <v>0</v>
      </c>
      <c r="D471" s="58">
        <v>300</v>
      </c>
      <c r="E471" s="59"/>
      <c r="F471" s="58"/>
      <c r="G471" s="60"/>
      <c r="H471" s="58"/>
      <c r="I471" s="58"/>
      <c r="J471" s="60"/>
    </row>
    <row r="472" spans="1:10" ht="18" customHeight="1">
      <c r="A472" s="55" t="s">
        <v>517</v>
      </c>
      <c r="B472" s="56"/>
      <c r="C472" s="57">
        <v>0</v>
      </c>
      <c r="D472" s="58"/>
      <c r="E472" s="59"/>
      <c r="F472" s="58"/>
      <c r="G472" s="60"/>
      <c r="H472" s="58"/>
      <c r="I472" s="58"/>
      <c r="J472" s="60"/>
    </row>
    <row r="473" spans="1:10" ht="18" customHeight="1">
      <c r="A473" s="61" t="s">
        <v>518</v>
      </c>
      <c r="B473" s="56"/>
      <c r="C473" s="57">
        <v>865</v>
      </c>
      <c r="D473" s="58">
        <v>1584</v>
      </c>
      <c r="E473" s="59"/>
      <c r="F473" s="58"/>
      <c r="G473" s="60"/>
      <c r="H473" s="58">
        <v>1190</v>
      </c>
      <c r="I473" s="58"/>
      <c r="J473" s="60"/>
    </row>
    <row r="474" spans="1:11" ht="18" customHeight="1">
      <c r="A474" s="63" t="s">
        <v>519</v>
      </c>
      <c r="B474" s="64"/>
      <c r="C474" s="51">
        <v>0</v>
      </c>
      <c r="D474" s="52">
        <f>SUM(D475:D478)</f>
        <v>0</v>
      </c>
      <c r="E474" s="53"/>
      <c r="F474" s="52">
        <f>D474-B474</f>
        <v>0</v>
      </c>
      <c r="G474" s="54"/>
      <c r="H474" s="52">
        <f>SUM(H475:H478)</f>
        <v>0</v>
      </c>
      <c r="I474" s="52">
        <f>H474-C474</f>
        <v>0</v>
      </c>
      <c r="J474" s="54"/>
      <c r="K474" s="39">
        <v>1</v>
      </c>
    </row>
    <row r="475" spans="1:10" ht="18" customHeight="1">
      <c r="A475" s="61" t="s">
        <v>501</v>
      </c>
      <c r="B475" s="56"/>
      <c r="C475" s="57">
        <v>0</v>
      </c>
      <c r="D475" s="58"/>
      <c r="E475" s="59"/>
      <c r="F475" s="58"/>
      <c r="G475" s="60"/>
      <c r="H475" s="58"/>
      <c r="I475" s="58"/>
      <c r="J475" s="60"/>
    </row>
    <row r="476" spans="1:10" ht="18" customHeight="1">
      <c r="A476" s="55" t="s">
        <v>520</v>
      </c>
      <c r="B476" s="56"/>
      <c r="C476" s="57">
        <v>0</v>
      </c>
      <c r="D476" s="58"/>
      <c r="E476" s="59"/>
      <c r="F476" s="58"/>
      <c r="G476" s="60"/>
      <c r="H476" s="58"/>
      <c r="I476" s="58"/>
      <c r="J476" s="60"/>
    </row>
    <row r="477" spans="1:10" ht="18" customHeight="1">
      <c r="A477" s="55" t="s">
        <v>521</v>
      </c>
      <c r="B477" s="56"/>
      <c r="C477" s="57">
        <v>0</v>
      </c>
      <c r="D477" s="58"/>
      <c r="E477" s="59"/>
      <c r="F477" s="58"/>
      <c r="G477" s="60"/>
      <c r="H477" s="58"/>
      <c r="I477" s="58"/>
      <c r="J477" s="60"/>
    </row>
    <row r="478" spans="1:10" ht="18" customHeight="1">
      <c r="A478" s="55" t="s">
        <v>522</v>
      </c>
      <c r="B478" s="56"/>
      <c r="C478" s="57">
        <v>0</v>
      </c>
      <c r="D478" s="58"/>
      <c r="E478" s="59"/>
      <c r="F478" s="58"/>
      <c r="G478" s="60"/>
      <c r="H478" s="58"/>
      <c r="I478" s="58"/>
      <c r="J478" s="60"/>
    </row>
    <row r="479" spans="1:11" ht="18" customHeight="1">
      <c r="A479" s="63" t="s">
        <v>523</v>
      </c>
      <c r="B479" s="64"/>
      <c r="C479" s="51">
        <v>0</v>
      </c>
      <c r="D479" s="52">
        <f>SUM(D480:D483)</f>
        <v>0</v>
      </c>
      <c r="E479" s="53"/>
      <c r="F479" s="52">
        <f>D479-B479</f>
        <v>0</v>
      </c>
      <c r="G479" s="54"/>
      <c r="H479" s="52">
        <f>SUM(H480:H483)</f>
        <v>0</v>
      </c>
      <c r="I479" s="52">
        <f>H479-C479</f>
        <v>0</v>
      </c>
      <c r="J479" s="54"/>
      <c r="K479" s="39">
        <v>1</v>
      </c>
    </row>
    <row r="480" spans="1:10" ht="18" customHeight="1">
      <c r="A480" s="61" t="s">
        <v>524</v>
      </c>
      <c r="B480" s="56"/>
      <c r="C480" s="57">
        <v>0</v>
      </c>
      <c r="D480" s="58"/>
      <c r="E480" s="59"/>
      <c r="F480" s="58"/>
      <c r="G480" s="60"/>
      <c r="H480" s="58"/>
      <c r="I480" s="58"/>
      <c r="J480" s="60"/>
    </row>
    <row r="481" spans="1:10" ht="18" customHeight="1">
      <c r="A481" s="61" t="s">
        <v>525</v>
      </c>
      <c r="B481" s="56"/>
      <c r="C481" s="57">
        <v>0</v>
      </c>
      <c r="D481" s="58"/>
      <c r="E481" s="59"/>
      <c r="F481" s="58"/>
      <c r="G481" s="60"/>
      <c r="H481" s="58"/>
      <c r="I481" s="58"/>
      <c r="J481" s="60"/>
    </row>
    <row r="482" spans="1:10" ht="18" customHeight="1">
      <c r="A482" s="62" t="s">
        <v>526</v>
      </c>
      <c r="B482" s="58"/>
      <c r="C482" s="57">
        <v>0</v>
      </c>
      <c r="D482" s="58"/>
      <c r="E482" s="59"/>
      <c r="F482" s="58"/>
      <c r="G482" s="60"/>
      <c r="H482" s="58"/>
      <c r="I482" s="58"/>
      <c r="J482" s="60"/>
    </row>
    <row r="483" spans="1:10" ht="18" customHeight="1">
      <c r="A483" s="55" t="s">
        <v>527</v>
      </c>
      <c r="B483" s="56"/>
      <c r="C483" s="57">
        <v>0</v>
      </c>
      <c r="D483" s="58"/>
      <c r="E483" s="59"/>
      <c r="F483" s="58"/>
      <c r="G483" s="60"/>
      <c r="H483" s="58"/>
      <c r="I483" s="58"/>
      <c r="J483" s="60"/>
    </row>
    <row r="484" spans="1:11" ht="18" customHeight="1">
      <c r="A484" s="49" t="s">
        <v>528</v>
      </c>
      <c r="B484" s="50">
        <v>110</v>
      </c>
      <c r="C484" s="51">
        <v>62.667</v>
      </c>
      <c r="D484" s="52">
        <f>SUM(D485:D490)</f>
        <v>139</v>
      </c>
      <c r="E484" s="53">
        <f>D484/C484*100</f>
        <v>221.80733081207015</v>
      </c>
      <c r="F484" s="52">
        <f>D484-B484</f>
        <v>29</v>
      </c>
      <c r="G484" s="54">
        <f>F484/B484*100</f>
        <v>26.36363636363636</v>
      </c>
      <c r="H484" s="52">
        <f>SUM(H485:H490)</f>
        <v>77</v>
      </c>
      <c r="I484" s="52">
        <f>H484-C484</f>
        <v>14.332999999999998</v>
      </c>
      <c r="J484" s="54">
        <f>I484/C484*100</f>
        <v>22.871686852729503</v>
      </c>
      <c r="K484" s="39">
        <v>1</v>
      </c>
    </row>
    <row r="485" spans="1:10" ht="18" customHeight="1">
      <c r="A485" s="55" t="s">
        <v>501</v>
      </c>
      <c r="B485" s="56"/>
      <c r="C485" s="57">
        <v>30.667</v>
      </c>
      <c r="D485" s="58">
        <v>51</v>
      </c>
      <c r="E485" s="59"/>
      <c r="F485" s="58"/>
      <c r="G485" s="60"/>
      <c r="H485" s="58">
        <v>45</v>
      </c>
      <c r="I485" s="58"/>
      <c r="J485" s="60"/>
    </row>
    <row r="486" spans="1:10" ht="18" customHeight="1">
      <c r="A486" s="61" t="s">
        <v>529</v>
      </c>
      <c r="B486" s="56"/>
      <c r="C486" s="57">
        <v>27</v>
      </c>
      <c r="D486" s="58">
        <v>27</v>
      </c>
      <c r="E486" s="59"/>
      <c r="F486" s="58"/>
      <c r="G486" s="60"/>
      <c r="H486" s="58">
        <v>27</v>
      </c>
      <c r="I486" s="58"/>
      <c r="J486" s="60"/>
    </row>
    <row r="487" spans="1:10" ht="18" customHeight="1">
      <c r="A487" s="61" t="s">
        <v>530</v>
      </c>
      <c r="B487" s="56"/>
      <c r="C487" s="57">
        <v>0</v>
      </c>
      <c r="D487" s="58"/>
      <c r="E487" s="59"/>
      <c r="F487" s="58"/>
      <c r="G487" s="60"/>
      <c r="H487" s="58"/>
      <c r="I487" s="58"/>
      <c r="J487" s="60"/>
    </row>
    <row r="488" spans="1:10" ht="18" customHeight="1">
      <c r="A488" s="61" t="s">
        <v>531</v>
      </c>
      <c r="B488" s="56"/>
      <c r="C488" s="57">
        <v>0</v>
      </c>
      <c r="D488" s="58"/>
      <c r="E488" s="59"/>
      <c r="F488" s="58"/>
      <c r="G488" s="60"/>
      <c r="H488" s="58"/>
      <c r="I488" s="58"/>
      <c r="J488" s="60"/>
    </row>
    <row r="489" spans="1:10" ht="18" customHeight="1">
      <c r="A489" s="55" t="s">
        <v>532</v>
      </c>
      <c r="B489" s="56"/>
      <c r="C489" s="57">
        <v>0</v>
      </c>
      <c r="D489" s="58"/>
      <c r="E489" s="59"/>
      <c r="F489" s="58"/>
      <c r="G489" s="60"/>
      <c r="H489" s="58"/>
      <c r="I489" s="58"/>
      <c r="J489" s="60"/>
    </row>
    <row r="490" spans="1:10" ht="18" customHeight="1">
      <c r="A490" s="55" t="s">
        <v>533</v>
      </c>
      <c r="B490" s="56"/>
      <c r="C490" s="57">
        <v>5</v>
      </c>
      <c r="D490" s="58">
        <v>61</v>
      </c>
      <c r="E490" s="59"/>
      <c r="F490" s="58"/>
      <c r="G490" s="60"/>
      <c r="H490" s="58">
        <v>5</v>
      </c>
      <c r="I490" s="58"/>
      <c r="J490" s="60"/>
    </row>
    <row r="491" spans="1:11" ht="18" customHeight="1">
      <c r="A491" s="49" t="s">
        <v>534</v>
      </c>
      <c r="B491" s="64"/>
      <c r="C491" s="51">
        <v>0</v>
      </c>
      <c r="D491" s="52">
        <f>SUM(D492:D494)</f>
        <v>0</v>
      </c>
      <c r="E491" s="53"/>
      <c r="F491" s="52">
        <f>D491-B491</f>
        <v>0</v>
      </c>
      <c r="G491" s="54"/>
      <c r="H491" s="52">
        <f>SUM(H492:H494)</f>
        <v>0</v>
      </c>
      <c r="I491" s="52">
        <f>H491-C491</f>
        <v>0</v>
      </c>
      <c r="J491" s="54"/>
      <c r="K491" s="39">
        <v>1</v>
      </c>
    </row>
    <row r="492" spans="1:10" ht="18" customHeight="1">
      <c r="A492" s="61" t="s">
        <v>535</v>
      </c>
      <c r="B492" s="56"/>
      <c r="C492" s="57">
        <v>0</v>
      </c>
      <c r="D492" s="58"/>
      <c r="E492" s="59"/>
      <c r="F492" s="58"/>
      <c r="G492" s="60"/>
      <c r="H492" s="58"/>
      <c r="I492" s="58"/>
      <c r="J492" s="60"/>
    </row>
    <row r="493" spans="1:10" ht="18" customHeight="1">
      <c r="A493" s="61" t="s">
        <v>536</v>
      </c>
      <c r="B493" s="56"/>
      <c r="C493" s="57">
        <v>0</v>
      </c>
      <c r="D493" s="58"/>
      <c r="E493" s="59"/>
      <c r="F493" s="58"/>
      <c r="G493" s="60"/>
      <c r="H493" s="58"/>
      <c r="I493" s="58"/>
      <c r="J493" s="60"/>
    </row>
    <row r="494" spans="1:10" ht="18" customHeight="1">
      <c r="A494" s="61" t="s">
        <v>537</v>
      </c>
      <c r="B494" s="56"/>
      <c r="C494" s="57">
        <v>0</v>
      </c>
      <c r="D494" s="58"/>
      <c r="E494" s="59"/>
      <c r="F494" s="58"/>
      <c r="G494" s="60"/>
      <c r="H494" s="58"/>
      <c r="I494" s="58"/>
      <c r="J494" s="60"/>
    </row>
    <row r="495" spans="1:11" ht="18" customHeight="1">
      <c r="A495" s="65" t="s">
        <v>538</v>
      </c>
      <c r="B495" s="52"/>
      <c r="C495" s="51">
        <v>0</v>
      </c>
      <c r="D495" s="52">
        <f>SUM(D496:D497)</f>
        <v>0</v>
      </c>
      <c r="E495" s="53"/>
      <c r="F495" s="52">
        <f>D495-B495</f>
        <v>0</v>
      </c>
      <c r="G495" s="54"/>
      <c r="H495" s="52">
        <f>SUM(H496:H497)</f>
        <v>0</v>
      </c>
      <c r="I495" s="52">
        <f>H495-C495</f>
        <v>0</v>
      </c>
      <c r="J495" s="54"/>
      <c r="K495" s="39">
        <v>1</v>
      </c>
    </row>
    <row r="496" spans="1:10" ht="18" customHeight="1">
      <c r="A496" s="61" t="s">
        <v>539</v>
      </c>
      <c r="B496" s="56"/>
      <c r="C496" s="57"/>
      <c r="D496" s="58"/>
      <c r="E496" s="59"/>
      <c r="F496" s="58"/>
      <c r="G496" s="60"/>
      <c r="H496" s="58"/>
      <c r="I496" s="58"/>
      <c r="J496" s="60"/>
    </row>
    <row r="497" spans="1:10" ht="18" customHeight="1">
      <c r="A497" s="61" t="s">
        <v>540</v>
      </c>
      <c r="B497" s="56"/>
      <c r="C497" s="57"/>
      <c r="D497" s="58"/>
      <c r="E497" s="59"/>
      <c r="F497" s="58"/>
      <c r="G497" s="60"/>
      <c r="H497" s="58"/>
      <c r="I497" s="58"/>
      <c r="J497" s="60"/>
    </row>
    <row r="498" spans="1:11" ht="18" customHeight="1">
      <c r="A498" s="49" t="s">
        <v>541</v>
      </c>
      <c r="B498" s="50">
        <v>5</v>
      </c>
      <c r="C498" s="51">
        <v>150</v>
      </c>
      <c r="D498" s="52">
        <f>SUM(D499:D502)</f>
        <v>11</v>
      </c>
      <c r="E498" s="53">
        <f>D498/C498*100</f>
        <v>7.333333333333333</v>
      </c>
      <c r="F498" s="52">
        <f>D498-B498</f>
        <v>6</v>
      </c>
      <c r="G498" s="54">
        <f>F498/B498*100</f>
        <v>120</v>
      </c>
      <c r="H498" s="52">
        <f>SUM(H499:H502)</f>
        <v>0</v>
      </c>
      <c r="I498" s="52">
        <f>H498-C498</f>
        <v>-150</v>
      </c>
      <c r="J498" s="54">
        <f>I498/C498*100</f>
        <v>-100</v>
      </c>
      <c r="K498" s="39">
        <v>1</v>
      </c>
    </row>
    <row r="499" spans="1:10" ht="18" customHeight="1">
      <c r="A499" s="55" t="s">
        <v>542</v>
      </c>
      <c r="B499" s="56"/>
      <c r="C499" s="57">
        <v>150</v>
      </c>
      <c r="D499" s="58">
        <v>11</v>
      </c>
      <c r="E499" s="59"/>
      <c r="F499" s="58"/>
      <c r="G499" s="60"/>
      <c r="H499" s="58"/>
      <c r="I499" s="58"/>
      <c r="J499" s="60"/>
    </row>
    <row r="500" spans="1:10" ht="18" customHeight="1">
      <c r="A500" s="61" t="s">
        <v>543</v>
      </c>
      <c r="B500" s="56"/>
      <c r="C500" s="57">
        <v>0</v>
      </c>
      <c r="D500" s="58"/>
      <c r="E500" s="59"/>
      <c r="F500" s="58"/>
      <c r="G500" s="60"/>
      <c r="H500" s="58"/>
      <c r="I500" s="58"/>
      <c r="J500" s="60"/>
    </row>
    <row r="501" spans="1:10" ht="18" customHeight="1">
      <c r="A501" s="61" t="s">
        <v>544</v>
      </c>
      <c r="B501" s="56"/>
      <c r="C501" s="57">
        <v>0</v>
      </c>
      <c r="D501" s="58"/>
      <c r="E501" s="59"/>
      <c r="F501" s="58"/>
      <c r="G501" s="60"/>
      <c r="H501" s="58"/>
      <c r="I501" s="58"/>
      <c r="J501" s="60"/>
    </row>
    <row r="502" spans="1:10" ht="18" customHeight="1">
      <c r="A502" s="61" t="s">
        <v>545</v>
      </c>
      <c r="B502" s="56"/>
      <c r="C502" s="57">
        <v>0</v>
      </c>
      <c r="D502" s="58"/>
      <c r="E502" s="59"/>
      <c r="F502" s="58"/>
      <c r="G502" s="60"/>
      <c r="H502" s="58"/>
      <c r="I502" s="58"/>
      <c r="J502" s="60"/>
    </row>
    <row r="503" spans="1:11" ht="18" customHeight="1">
      <c r="A503" s="43" t="s">
        <v>546</v>
      </c>
      <c r="B503" s="44">
        <v>1931</v>
      </c>
      <c r="C503" s="45">
        <v>1060.6761999999999</v>
      </c>
      <c r="D503" s="46">
        <f>D504+D518+D526+D537+D548</f>
        <v>1926</v>
      </c>
      <c r="E503" s="47">
        <f>D503/C503*100</f>
        <v>181.58227741887677</v>
      </c>
      <c r="F503" s="46">
        <f>D503-B503</f>
        <v>-5</v>
      </c>
      <c r="G503" s="48">
        <f>F503/B503*100</f>
        <v>-0.25893319523562924</v>
      </c>
      <c r="H503" s="46">
        <f>H504+H518+H526+H537+H548</f>
        <v>1365</v>
      </c>
      <c r="I503" s="46">
        <f>H503-C503</f>
        <v>304.3238000000001</v>
      </c>
      <c r="J503" s="48">
        <f>I503/C503*100</f>
        <v>28.691489447957835</v>
      </c>
      <c r="K503" s="39">
        <v>1</v>
      </c>
    </row>
    <row r="504" spans="1:11" ht="18" customHeight="1">
      <c r="A504" s="65" t="s">
        <v>547</v>
      </c>
      <c r="B504" s="50">
        <v>545</v>
      </c>
      <c r="C504" s="51">
        <v>606.4331999999999</v>
      </c>
      <c r="D504" s="52">
        <f>SUM(D505:D517)</f>
        <v>1214</v>
      </c>
      <c r="E504" s="53">
        <f>D504/C504*100</f>
        <v>200.18692907974037</v>
      </c>
      <c r="F504" s="52">
        <f>D504-B504</f>
        <v>669</v>
      </c>
      <c r="G504" s="54">
        <f>F504/B504*100</f>
        <v>122.75229357798165</v>
      </c>
      <c r="H504" s="52">
        <f>SUM(H505:H517)</f>
        <v>786</v>
      </c>
      <c r="I504" s="52">
        <f>H504-C504</f>
        <v>179.56680000000006</v>
      </c>
      <c r="J504" s="54">
        <f>I504/C504*100</f>
        <v>29.610318168596322</v>
      </c>
      <c r="K504" s="39">
        <v>1</v>
      </c>
    </row>
    <row r="505" spans="1:10" ht="18" customHeight="1">
      <c r="A505" s="62" t="s">
        <v>208</v>
      </c>
      <c r="B505" s="58"/>
      <c r="C505" s="57">
        <v>115.2031</v>
      </c>
      <c r="D505" s="58">
        <v>296</v>
      </c>
      <c r="E505" s="59"/>
      <c r="F505" s="58"/>
      <c r="G505" s="60"/>
      <c r="H505" s="58">
        <v>233</v>
      </c>
      <c r="I505" s="58"/>
      <c r="J505" s="60"/>
    </row>
    <row r="506" spans="1:10" ht="18" customHeight="1">
      <c r="A506" s="62" t="s">
        <v>209</v>
      </c>
      <c r="B506" s="58"/>
      <c r="C506" s="57">
        <v>4.5908</v>
      </c>
      <c r="D506" s="58">
        <v>6</v>
      </c>
      <c r="E506" s="59"/>
      <c r="F506" s="58"/>
      <c r="G506" s="60"/>
      <c r="H506" s="58">
        <v>2</v>
      </c>
      <c r="I506" s="58"/>
      <c r="J506" s="60"/>
    </row>
    <row r="507" spans="1:10" ht="18" customHeight="1">
      <c r="A507" s="62" t="s">
        <v>210</v>
      </c>
      <c r="B507" s="58"/>
      <c r="C507" s="57">
        <v>0</v>
      </c>
      <c r="D507" s="58"/>
      <c r="E507" s="59"/>
      <c r="F507" s="58"/>
      <c r="G507" s="60"/>
      <c r="H507" s="58"/>
      <c r="I507" s="58"/>
      <c r="J507" s="60"/>
    </row>
    <row r="508" spans="1:10" ht="18" customHeight="1">
      <c r="A508" s="62" t="s">
        <v>548</v>
      </c>
      <c r="B508" s="58"/>
      <c r="C508" s="57">
        <v>82.5937</v>
      </c>
      <c r="D508" s="58">
        <v>103</v>
      </c>
      <c r="E508" s="59"/>
      <c r="F508" s="58"/>
      <c r="G508" s="60"/>
      <c r="H508" s="58">
        <v>84</v>
      </c>
      <c r="I508" s="58"/>
      <c r="J508" s="60"/>
    </row>
    <row r="509" spans="1:10" ht="18" customHeight="1">
      <c r="A509" s="62" t="s">
        <v>549</v>
      </c>
      <c r="B509" s="58"/>
      <c r="C509" s="57">
        <v>0</v>
      </c>
      <c r="D509" s="58"/>
      <c r="E509" s="59"/>
      <c r="F509" s="58"/>
      <c r="G509" s="60"/>
      <c r="H509" s="58">
        <v>3</v>
      </c>
      <c r="I509" s="58"/>
      <c r="J509" s="60"/>
    </row>
    <row r="510" spans="1:10" ht="18" customHeight="1">
      <c r="A510" s="62" t="s">
        <v>550</v>
      </c>
      <c r="B510" s="58"/>
      <c r="C510" s="57">
        <v>0</v>
      </c>
      <c r="D510" s="58"/>
      <c r="E510" s="59"/>
      <c r="F510" s="58"/>
      <c r="G510" s="60"/>
      <c r="H510" s="58"/>
      <c r="I510" s="58"/>
      <c r="J510" s="60"/>
    </row>
    <row r="511" spans="1:10" ht="18" customHeight="1">
      <c r="A511" s="62" t="s">
        <v>551</v>
      </c>
      <c r="B511" s="58"/>
      <c r="C511" s="57">
        <v>0</v>
      </c>
      <c r="D511" s="58"/>
      <c r="E511" s="59"/>
      <c r="F511" s="58"/>
      <c r="G511" s="60"/>
      <c r="H511" s="58"/>
      <c r="I511" s="58"/>
      <c r="J511" s="60"/>
    </row>
    <row r="512" spans="1:10" ht="18" customHeight="1">
      <c r="A512" s="62" t="s">
        <v>552</v>
      </c>
      <c r="B512" s="58"/>
      <c r="C512" s="57">
        <v>28.5</v>
      </c>
      <c r="D512" s="58">
        <v>40</v>
      </c>
      <c r="E512" s="59"/>
      <c r="F512" s="58"/>
      <c r="G512" s="60"/>
      <c r="H512" s="58">
        <v>40</v>
      </c>
      <c r="I512" s="58"/>
      <c r="J512" s="60"/>
    </row>
    <row r="513" spans="1:10" ht="18" customHeight="1">
      <c r="A513" s="62" t="s">
        <v>553</v>
      </c>
      <c r="B513" s="58"/>
      <c r="C513" s="57">
        <v>177.021</v>
      </c>
      <c r="D513" s="58">
        <v>289</v>
      </c>
      <c r="E513" s="59"/>
      <c r="F513" s="58"/>
      <c r="G513" s="60"/>
      <c r="H513" s="58">
        <v>303</v>
      </c>
      <c r="I513" s="58"/>
      <c r="J513" s="60"/>
    </row>
    <row r="514" spans="1:10" ht="18" customHeight="1">
      <c r="A514" s="62" t="s">
        <v>554</v>
      </c>
      <c r="B514" s="58"/>
      <c r="C514" s="57">
        <v>0</v>
      </c>
      <c r="D514" s="58"/>
      <c r="E514" s="59"/>
      <c r="F514" s="58"/>
      <c r="G514" s="60"/>
      <c r="H514" s="58"/>
      <c r="I514" s="58"/>
      <c r="J514" s="60"/>
    </row>
    <row r="515" spans="1:10" ht="18" customHeight="1">
      <c r="A515" s="62" t="s">
        <v>555</v>
      </c>
      <c r="B515" s="58"/>
      <c r="C515" s="57">
        <v>0</v>
      </c>
      <c r="D515" s="58"/>
      <c r="E515" s="59"/>
      <c r="F515" s="58"/>
      <c r="G515" s="60"/>
      <c r="H515" s="58"/>
      <c r="I515" s="58"/>
      <c r="J515" s="60"/>
    </row>
    <row r="516" spans="1:10" ht="18" customHeight="1">
      <c r="A516" s="62" t="s">
        <v>556</v>
      </c>
      <c r="B516" s="58"/>
      <c r="C516" s="57">
        <v>6</v>
      </c>
      <c r="D516" s="58">
        <v>12</v>
      </c>
      <c r="E516" s="59"/>
      <c r="F516" s="58"/>
      <c r="G516" s="60"/>
      <c r="H516" s="58">
        <v>6</v>
      </c>
      <c r="I516" s="58"/>
      <c r="J516" s="60"/>
    </row>
    <row r="517" spans="1:10" ht="18" customHeight="1">
      <c r="A517" s="62" t="s">
        <v>557</v>
      </c>
      <c r="B517" s="58"/>
      <c r="C517" s="57">
        <v>192.5246</v>
      </c>
      <c r="D517" s="58">
        <v>468</v>
      </c>
      <c r="E517" s="59"/>
      <c r="F517" s="58"/>
      <c r="G517" s="60"/>
      <c r="H517" s="58">
        <v>115</v>
      </c>
      <c r="I517" s="58"/>
      <c r="J517" s="60"/>
    </row>
    <row r="518" spans="1:11" ht="18" customHeight="1">
      <c r="A518" s="65" t="s">
        <v>558</v>
      </c>
      <c r="B518" s="50">
        <v>49</v>
      </c>
      <c r="C518" s="51">
        <v>31.0089</v>
      </c>
      <c r="D518" s="52">
        <f>SUM(D519:D525)</f>
        <v>41</v>
      </c>
      <c r="E518" s="53">
        <f>D518/C518*100</f>
        <v>132.220104550629</v>
      </c>
      <c r="F518" s="52">
        <f>D518-B518</f>
        <v>-8</v>
      </c>
      <c r="G518" s="54">
        <f>F518/B518*100</f>
        <v>-16.3265306122449</v>
      </c>
      <c r="H518" s="52">
        <f>SUM(H519:H525)</f>
        <v>39</v>
      </c>
      <c r="I518" s="52">
        <f>H518-C518</f>
        <v>7.991099999999999</v>
      </c>
      <c r="J518" s="54">
        <f>I518/C518*100</f>
        <v>25.77034335303735</v>
      </c>
      <c r="K518" s="39">
        <v>1</v>
      </c>
    </row>
    <row r="519" spans="1:10" ht="18" customHeight="1">
      <c r="A519" s="62" t="s">
        <v>208</v>
      </c>
      <c r="B519" s="58"/>
      <c r="C519" s="57">
        <v>0</v>
      </c>
      <c r="D519" s="58"/>
      <c r="E519" s="59"/>
      <c r="F519" s="58"/>
      <c r="G519" s="60"/>
      <c r="H519" s="58"/>
      <c r="I519" s="58"/>
      <c r="J519" s="60"/>
    </row>
    <row r="520" spans="1:10" ht="18" customHeight="1">
      <c r="A520" s="62" t="s">
        <v>209</v>
      </c>
      <c r="B520" s="58"/>
      <c r="C520" s="57">
        <v>0</v>
      </c>
      <c r="D520" s="58"/>
      <c r="E520" s="59"/>
      <c r="F520" s="58"/>
      <c r="G520" s="60"/>
      <c r="H520" s="58"/>
      <c r="I520" s="58"/>
      <c r="J520" s="60"/>
    </row>
    <row r="521" spans="1:10" ht="18" customHeight="1">
      <c r="A521" s="62" t="s">
        <v>210</v>
      </c>
      <c r="B521" s="58"/>
      <c r="C521" s="57">
        <v>0</v>
      </c>
      <c r="D521" s="58"/>
      <c r="E521" s="59"/>
      <c r="F521" s="58"/>
      <c r="G521" s="60"/>
      <c r="H521" s="58"/>
      <c r="I521" s="58"/>
      <c r="J521" s="60"/>
    </row>
    <row r="522" spans="1:10" ht="18" customHeight="1">
      <c r="A522" s="62" t="s">
        <v>559</v>
      </c>
      <c r="B522" s="58"/>
      <c r="C522" s="57">
        <v>0.5</v>
      </c>
      <c r="D522" s="58"/>
      <c r="E522" s="59"/>
      <c r="F522" s="58"/>
      <c r="G522" s="60"/>
      <c r="H522" s="58"/>
      <c r="I522" s="58"/>
      <c r="J522" s="60"/>
    </row>
    <row r="523" spans="1:10" ht="18" customHeight="1">
      <c r="A523" s="62" t="s">
        <v>560</v>
      </c>
      <c r="B523" s="58"/>
      <c r="C523" s="57">
        <v>0</v>
      </c>
      <c r="D523" s="58"/>
      <c r="E523" s="59"/>
      <c r="F523" s="58"/>
      <c r="G523" s="60"/>
      <c r="H523" s="58"/>
      <c r="I523" s="58"/>
      <c r="J523" s="60"/>
    </row>
    <row r="524" spans="1:10" ht="18" customHeight="1">
      <c r="A524" s="62" t="s">
        <v>561</v>
      </c>
      <c r="B524" s="58"/>
      <c r="C524" s="57">
        <v>0</v>
      </c>
      <c r="D524" s="58"/>
      <c r="E524" s="59"/>
      <c r="F524" s="58"/>
      <c r="G524" s="60"/>
      <c r="H524" s="58"/>
      <c r="I524" s="58"/>
      <c r="J524" s="60"/>
    </row>
    <row r="525" spans="1:10" ht="18" customHeight="1">
      <c r="A525" s="62" t="s">
        <v>562</v>
      </c>
      <c r="B525" s="58"/>
      <c r="C525" s="57">
        <v>30.5089</v>
      </c>
      <c r="D525" s="58">
        <v>41</v>
      </c>
      <c r="E525" s="59"/>
      <c r="F525" s="58"/>
      <c r="G525" s="60"/>
      <c r="H525" s="58">
        <v>39</v>
      </c>
      <c r="I525" s="58"/>
      <c r="J525" s="60"/>
    </row>
    <row r="526" spans="1:11" ht="18" customHeight="1">
      <c r="A526" s="65" t="s">
        <v>563</v>
      </c>
      <c r="B526" s="50">
        <v>348</v>
      </c>
      <c r="C526" s="51">
        <v>109.34320000000001</v>
      </c>
      <c r="D526" s="52">
        <f>SUM(D527:D536)</f>
        <v>137</v>
      </c>
      <c r="E526" s="53">
        <f>D526/C526*100</f>
        <v>125.29357106797679</v>
      </c>
      <c r="F526" s="52">
        <f>D526-B526</f>
        <v>-211</v>
      </c>
      <c r="G526" s="54">
        <f>F526/B526*100</f>
        <v>-60.63218390804598</v>
      </c>
      <c r="H526" s="52">
        <f>SUM(H527:H536)</f>
        <v>119</v>
      </c>
      <c r="I526" s="52">
        <f>H526-C526</f>
        <v>9.65679999999999</v>
      </c>
      <c r="J526" s="54">
        <f>I526/C526*100</f>
        <v>8.831642022549174</v>
      </c>
      <c r="K526" s="39">
        <v>1</v>
      </c>
    </row>
    <row r="527" spans="1:10" ht="18" customHeight="1">
      <c r="A527" s="62" t="s">
        <v>208</v>
      </c>
      <c r="B527" s="58"/>
      <c r="C527" s="57">
        <v>0</v>
      </c>
      <c r="D527" s="58"/>
      <c r="E527" s="59"/>
      <c r="F527" s="58"/>
      <c r="G527" s="60"/>
      <c r="H527" s="58"/>
      <c r="I527" s="58"/>
      <c r="J527" s="60"/>
    </row>
    <row r="528" spans="1:10" ht="18" customHeight="1">
      <c r="A528" s="62" t="s">
        <v>209</v>
      </c>
      <c r="B528" s="58"/>
      <c r="C528" s="57">
        <v>0</v>
      </c>
      <c r="D528" s="58"/>
      <c r="E528" s="59"/>
      <c r="F528" s="58"/>
      <c r="G528" s="60"/>
      <c r="H528" s="58"/>
      <c r="I528" s="58"/>
      <c r="J528" s="60"/>
    </row>
    <row r="529" spans="1:10" ht="18" customHeight="1">
      <c r="A529" s="62" t="s">
        <v>210</v>
      </c>
      <c r="B529" s="58"/>
      <c r="C529" s="57">
        <v>0</v>
      </c>
      <c r="D529" s="58"/>
      <c r="E529" s="59"/>
      <c r="F529" s="58"/>
      <c r="G529" s="60"/>
      <c r="H529" s="58"/>
      <c r="I529" s="58"/>
      <c r="J529" s="60"/>
    </row>
    <row r="530" spans="1:10" ht="18" customHeight="1">
      <c r="A530" s="62" t="s">
        <v>564</v>
      </c>
      <c r="B530" s="58"/>
      <c r="C530" s="57">
        <v>0</v>
      </c>
      <c r="D530" s="58"/>
      <c r="E530" s="59"/>
      <c r="F530" s="58"/>
      <c r="G530" s="60"/>
      <c r="H530" s="58"/>
      <c r="I530" s="58"/>
      <c r="J530" s="60"/>
    </row>
    <row r="531" spans="1:10" ht="18" customHeight="1">
      <c r="A531" s="62" t="s">
        <v>565</v>
      </c>
      <c r="B531" s="58"/>
      <c r="C531" s="57">
        <v>0</v>
      </c>
      <c r="D531" s="58"/>
      <c r="E531" s="59"/>
      <c r="F531" s="58"/>
      <c r="G531" s="60"/>
      <c r="H531" s="58"/>
      <c r="I531" s="58"/>
      <c r="J531" s="60"/>
    </row>
    <row r="532" spans="1:10" ht="18" customHeight="1">
      <c r="A532" s="62" t="s">
        <v>566</v>
      </c>
      <c r="B532" s="58"/>
      <c r="C532" s="57">
        <v>0</v>
      </c>
      <c r="D532" s="58"/>
      <c r="E532" s="59"/>
      <c r="F532" s="58"/>
      <c r="G532" s="60"/>
      <c r="H532" s="58"/>
      <c r="I532" s="58"/>
      <c r="J532" s="60"/>
    </row>
    <row r="533" spans="1:10" ht="18" customHeight="1">
      <c r="A533" s="62" t="s">
        <v>567</v>
      </c>
      <c r="B533" s="58"/>
      <c r="C533" s="57">
        <v>15.4599</v>
      </c>
      <c r="D533" s="58">
        <v>15</v>
      </c>
      <c r="E533" s="59"/>
      <c r="F533" s="58"/>
      <c r="G533" s="60"/>
      <c r="H533" s="58"/>
      <c r="I533" s="58"/>
      <c r="J533" s="60"/>
    </row>
    <row r="534" spans="1:10" ht="18" customHeight="1">
      <c r="A534" s="62" t="s">
        <v>568</v>
      </c>
      <c r="B534" s="58"/>
      <c r="C534" s="57">
        <v>81.8833</v>
      </c>
      <c r="D534" s="58">
        <v>110</v>
      </c>
      <c r="E534" s="59"/>
      <c r="F534" s="58"/>
      <c r="G534" s="60"/>
      <c r="H534" s="58">
        <v>114</v>
      </c>
      <c r="I534" s="58"/>
      <c r="J534" s="60"/>
    </row>
    <row r="535" spans="1:10" ht="18" customHeight="1">
      <c r="A535" s="62" t="s">
        <v>569</v>
      </c>
      <c r="B535" s="58"/>
      <c r="C535" s="57">
        <v>0</v>
      </c>
      <c r="D535" s="58"/>
      <c r="E535" s="59"/>
      <c r="F535" s="58"/>
      <c r="G535" s="60"/>
      <c r="H535" s="58"/>
      <c r="I535" s="58"/>
      <c r="J535" s="60"/>
    </row>
    <row r="536" spans="1:10" ht="18" customHeight="1">
      <c r="A536" s="62" t="s">
        <v>570</v>
      </c>
      <c r="B536" s="58"/>
      <c r="C536" s="57">
        <v>12</v>
      </c>
      <c r="D536" s="58">
        <v>12</v>
      </c>
      <c r="E536" s="59"/>
      <c r="F536" s="58"/>
      <c r="G536" s="60"/>
      <c r="H536" s="58">
        <v>5</v>
      </c>
      <c r="I536" s="58"/>
      <c r="J536" s="60"/>
    </row>
    <row r="537" spans="1:11" ht="18" customHeight="1">
      <c r="A537" s="65" t="s">
        <v>571</v>
      </c>
      <c r="B537" s="50">
        <v>475</v>
      </c>
      <c r="C537" s="51">
        <v>313.8909</v>
      </c>
      <c r="D537" s="52">
        <f>SUM(D538:D547)</f>
        <v>326</v>
      </c>
      <c r="E537" s="53">
        <f>D537/C537*100</f>
        <v>103.85774165482337</v>
      </c>
      <c r="F537" s="52">
        <f>D537-B537</f>
        <v>-149</v>
      </c>
      <c r="G537" s="54">
        <f>F537/B537*100</f>
        <v>-31.36842105263158</v>
      </c>
      <c r="H537" s="52">
        <f>SUM(H538:H547)</f>
        <v>362</v>
      </c>
      <c r="I537" s="52">
        <f>H537-C537</f>
        <v>48.10910000000001</v>
      </c>
      <c r="J537" s="54">
        <f>I537/C537*100</f>
        <v>15.3266947210002</v>
      </c>
      <c r="K537" s="39">
        <v>1</v>
      </c>
    </row>
    <row r="538" spans="1:10" ht="18" customHeight="1">
      <c r="A538" s="62" t="s">
        <v>208</v>
      </c>
      <c r="B538" s="58"/>
      <c r="C538" s="57">
        <v>44.7831</v>
      </c>
      <c r="D538" s="58">
        <v>32</v>
      </c>
      <c r="E538" s="59"/>
      <c r="F538" s="58"/>
      <c r="G538" s="60"/>
      <c r="H538" s="58"/>
      <c r="I538" s="58"/>
      <c r="J538" s="60"/>
    </row>
    <row r="539" spans="1:10" ht="18" customHeight="1">
      <c r="A539" s="62" t="s">
        <v>209</v>
      </c>
      <c r="B539" s="58"/>
      <c r="C539" s="57">
        <v>0</v>
      </c>
      <c r="D539" s="58">
        <v>1</v>
      </c>
      <c r="E539" s="59"/>
      <c r="F539" s="58"/>
      <c r="G539" s="60"/>
      <c r="H539" s="58">
        <v>1</v>
      </c>
      <c r="I539" s="58"/>
      <c r="J539" s="60"/>
    </row>
    <row r="540" spans="1:10" ht="18" customHeight="1">
      <c r="A540" s="62" t="s">
        <v>210</v>
      </c>
      <c r="B540" s="58"/>
      <c r="C540" s="57">
        <v>0</v>
      </c>
      <c r="D540" s="58"/>
      <c r="E540" s="59"/>
      <c r="F540" s="58"/>
      <c r="G540" s="60"/>
      <c r="H540" s="58"/>
      <c r="I540" s="58"/>
      <c r="J540" s="60"/>
    </row>
    <row r="541" spans="1:10" ht="18" customHeight="1">
      <c r="A541" s="62" t="s">
        <v>572</v>
      </c>
      <c r="B541" s="58"/>
      <c r="C541" s="57">
        <v>69.6093</v>
      </c>
      <c r="D541" s="58">
        <v>21</v>
      </c>
      <c r="E541" s="59"/>
      <c r="F541" s="58"/>
      <c r="G541" s="60"/>
      <c r="H541" s="58"/>
      <c r="I541" s="58"/>
      <c r="J541" s="60"/>
    </row>
    <row r="542" spans="1:10" ht="18" customHeight="1">
      <c r="A542" s="62" t="s">
        <v>573</v>
      </c>
      <c r="B542" s="58"/>
      <c r="C542" s="57">
        <v>0</v>
      </c>
      <c r="D542" s="58"/>
      <c r="E542" s="59"/>
      <c r="F542" s="58"/>
      <c r="G542" s="60"/>
      <c r="H542" s="58"/>
      <c r="I542" s="58"/>
      <c r="J542" s="60"/>
    </row>
    <row r="543" spans="1:10" ht="18" customHeight="1">
      <c r="A543" s="62" t="s">
        <v>574</v>
      </c>
      <c r="B543" s="58"/>
      <c r="C543" s="57">
        <v>0</v>
      </c>
      <c r="D543" s="58"/>
      <c r="E543" s="59"/>
      <c r="F543" s="58"/>
      <c r="G543" s="60"/>
      <c r="H543" s="58"/>
      <c r="I543" s="58"/>
      <c r="J543" s="60"/>
    </row>
    <row r="544" spans="1:10" ht="18" customHeight="1">
      <c r="A544" s="62" t="s">
        <v>575</v>
      </c>
      <c r="B544" s="70"/>
      <c r="D544" s="58"/>
      <c r="E544" s="59"/>
      <c r="F544" s="58"/>
      <c r="G544" s="60"/>
      <c r="H544" s="58">
        <v>35</v>
      </c>
      <c r="I544" s="58"/>
      <c r="J544" s="60"/>
    </row>
    <row r="545" spans="1:10" ht="18" customHeight="1">
      <c r="A545" s="62" t="s">
        <v>576</v>
      </c>
      <c r="B545" s="58"/>
      <c r="C545" s="57">
        <v>0</v>
      </c>
      <c r="D545" s="58"/>
      <c r="E545" s="59"/>
      <c r="F545" s="58"/>
      <c r="G545" s="60"/>
      <c r="H545" s="58"/>
      <c r="I545" s="58"/>
      <c r="J545" s="60"/>
    </row>
    <row r="546" spans="1:10" ht="18" customHeight="1">
      <c r="A546" s="62" t="s">
        <v>577</v>
      </c>
      <c r="B546" s="58"/>
      <c r="C546" s="57">
        <v>0</v>
      </c>
      <c r="D546" s="58"/>
      <c r="E546" s="59"/>
      <c r="F546" s="58"/>
      <c r="G546" s="60"/>
      <c r="H546" s="58"/>
      <c r="I546" s="58"/>
      <c r="J546" s="60"/>
    </row>
    <row r="547" spans="1:10" ht="18" customHeight="1">
      <c r="A547" s="62" t="s">
        <v>578</v>
      </c>
      <c r="B547" s="58"/>
      <c r="C547" s="57">
        <v>199.4985</v>
      </c>
      <c r="D547" s="58">
        <v>272</v>
      </c>
      <c r="E547" s="59"/>
      <c r="F547" s="58"/>
      <c r="G547" s="60"/>
      <c r="H547" s="58">
        <v>326</v>
      </c>
      <c r="I547" s="58"/>
      <c r="J547" s="60"/>
    </row>
    <row r="548" spans="1:11" ht="18" customHeight="1">
      <c r="A548" s="65" t="s">
        <v>579</v>
      </c>
      <c r="B548" s="50">
        <v>514</v>
      </c>
      <c r="C548" s="51">
        <v>0</v>
      </c>
      <c r="D548" s="52">
        <f>SUM(D549:D551)</f>
        <v>208</v>
      </c>
      <c r="E548" s="53"/>
      <c r="F548" s="52">
        <f>D548-B548</f>
        <v>-306</v>
      </c>
      <c r="G548" s="54">
        <f>F548/B548*100</f>
        <v>-59.53307392996109</v>
      </c>
      <c r="H548" s="52">
        <f>SUM(H549:H551)</f>
        <v>59</v>
      </c>
      <c r="I548" s="52">
        <f>H548-C548</f>
        <v>59</v>
      </c>
      <c r="J548" s="54"/>
      <c r="K548" s="39">
        <v>1</v>
      </c>
    </row>
    <row r="549" spans="1:10" ht="18" customHeight="1">
      <c r="A549" s="62" t="s">
        <v>580</v>
      </c>
      <c r="B549" s="58"/>
      <c r="C549" s="57">
        <v>0</v>
      </c>
      <c r="D549" s="58">
        <v>10</v>
      </c>
      <c r="E549" s="59"/>
      <c r="F549" s="58"/>
      <c r="G549" s="60"/>
      <c r="H549" s="58"/>
      <c r="I549" s="58"/>
      <c r="J549" s="60"/>
    </row>
    <row r="550" spans="1:10" ht="18" customHeight="1">
      <c r="A550" s="62" t="s">
        <v>581</v>
      </c>
      <c r="B550" s="58"/>
      <c r="C550" s="57">
        <v>0</v>
      </c>
      <c r="D550" s="58"/>
      <c r="E550" s="59"/>
      <c r="F550" s="58"/>
      <c r="G550" s="60"/>
      <c r="H550" s="58"/>
      <c r="I550" s="58"/>
      <c r="J550" s="60"/>
    </row>
    <row r="551" spans="1:10" ht="18" customHeight="1">
      <c r="A551" s="62" t="s">
        <v>582</v>
      </c>
      <c r="B551" s="58"/>
      <c r="C551" s="57">
        <v>0</v>
      </c>
      <c r="D551" s="58">
        <v>198</v>
      </c>
      <c r="E551" s="59"/>
      <c r="F551" s="58"/>
      <c r="G551" s="60"/>
      <c r="H551" s="58">
        <v>59</v>
      </c>
      <c r="I551" s="58"/>
      <c r="J551" s="60"/>
    </row>
    <row r="552" spans="1:11" ht="18" customHeight="1">
      <c r="A552" s="43" t="s">
        <v>583</v>
      </c>
      <c r="B552" s="44">
        <v>21844.19</v>
      </c>
      <c r="C552" s="45">
        <v>19227.9315</v>
      </c>
      <c r="D552" s="46">
        <f>D553+D567+D578+D586+D592+D596+D607+D615+D621+D628+D636+D641+D646+D649+D652+D655+D658+D661</f>
        <v>35904</v>
      </c>
      <c r="E552" s="47">
        <f>D552/C552*100</f>
        <v>186.72835400937436</v>
      </c>
      <c r="F552" s="46">
        <f>D552-B552</f>
        <v>14059.810000000001</v>
      </c>
      <c r="G552" s="48">
        <f>F552/B552*100</f>
        <v>64.3640711786521</v>
      </c>
      <c r="H552" s="46">
        <f>H553+H567+H578+H586+H592+H596+H607+H615+H621+H628+H636+H641+H646+H649+H652+H655+H658+H661</f>
        <v>31440</v>
      </c>
      <c r="I552" s="46">
        <f>H552-C552</f>
        <v>12212.068500000001</v>
      </c>
      <c r="J552" s="48">
        <f>I552/C552*100</f>
        <v>63.51212817665801</v>
      </c>
      <c r="K552" s="39">
        <v>1</v>
      </c>
    </row>
    <row r="553" spans="1:11" ht="18" customHeight="1">
      <c r="A553" s="65" t="s">
        <v>584</v>
      </c>
      <c r="B553" s="50">
        <v>951</v>
      </c>
      <c r="C553" s="51">
        <v>683.3898</v>
      </c>
      <c r="D553" s="52">
        <f>SUM(D554:D566)</f>
        <v>1838</v>
      </c>
      <c r="E553" s="53">
        <f>D553/C553*100</f>
        <v>268.95338502272057</v>
      </c>
      <c r="F553" s="52">
        <f>D553-B553</f>
        <v>887</v>
      </c>
      <c r="G553" s="54">
        <f>F553/B553*100</f>
        <v>93.27024185068349</v>
      </c>
      <c r="H553" s="52">
        <f>SUM(H554:H566)</f>
        <v>967</v>
      </c>
      <c r="I553" s="52">
        <f>H553-C553</f>
        <v>283.61019999999996</v>
      </c>
      <c r="J553" s="54">
        <f>I553/C553*100</f>
        <v>41.50050234873274</v>
      </c>
      <c r="K553" s="39">
        <v>1</v>
      </c>
    </row>
    <row r="554" spans="1:10" ht="18" customHeight="1">
      <c r="A554" s="62" t="s">
        <v>208</v>
      </c>
      <c r="B554" s="58"/>
      <c r="C554" s="57">
        <v>191.0654</v>
      </c>
      <c r="D554" s="58">
        <v>356</v>
      </c>
      <c r="E554" s="59"/>
      <c r="F554" s="58"/>
      <c r="G554" s="60"/>
      <c r="H554" s="58">
        <v>254</v>
      </c>
      <c r="I554" s="58"/>
      <c r="J554" s="60"/>
    </row>
    <row r="555" spans="1:10" ht="18" customHeight="1">
      <c r="A555" s="62" t="s">
        <v>209</v>
      </c>
      <c r="B555" s="58"/>
      <c r="C555" s="57">
        <v>0</v>
      </c>
      <c r="D555" s="58">
        <v>2</v>
      </c>
      <c r="E555" s="59"/>
      <c r="F555" s="58"/>
      <c r="G555" s="60"/>
      <c r="H555" s="58">
        <v>5</v>
      </c>
      <c r="I555" s="58"/>
      <c r="J555" s="60"/>
    </row>
    <row r="556" spans="1:10" ht="18" customHeight="1">
      <c r="A556" s="62" t="s">
        <v>210</v>
      </c>
      <c r="B556" s="58"/>
      <c r="C556" s="57">
        <v>0</v>
      </c>
      <c r="D556" s="58"/>
      <c r="E556" s="59"/>
      <c r="F556" s="58"/>
      <c r="G556" s="60"/>
      <c r="H556" s="58"/>
      <c r="I556" s="58"/>
      <c r="J556" s="60"/>
    </row>
    <row r="557" spans="1:10" ht="18" customHeight="1">
      <c r="A557" s="62" t="s">
        <v>585</v>
      </c>
      <c r="B557" s="58"/>
      <c r="C557" s="57">
        <v>0</v>
      </c>
      <c r="D557" s="58"/>
      <c r="E557" s="59"/>
      <c r="F557" s="58"/>
      <c r="G557" s="60"/>
      <c r="H557" s="58"/>
      <c r="I557" s="58"/>
      <c r="J557" s="60"/>
    </row>
    <row r="558" spans="1:10" ht="18" customHeight="1">
      <c r="A558" s="62" t="s">
        <v>586</v>
      </c>
      <c r="B558" s="58"/>
      <c r="C558" s="57">
        <v>0</v>
      </c>
      <c r="D558" s="58"/>
      <c r="E558" s="59"/>
      <c r="F558" s="58"/>
      <c r="G558" s="60"/>
      <c r="H558" s="58"/>
      <c r="I558" s="58"/>
      <c r="J558" s="60"/>
    </row>
    <row r="559" spans="1:10" ht="18" customHeight="1">
      <c r="A559" s="62" t="s">
        <v>587</v>
      </c>
      <c r="B559" s="58"/>
      <c r="C559" s="57">
        <v>17.85</v>
      </c>
      <c r="D559" s="58">
        <v>18</v>
      </c>
      <c r="E559" s="59"/>
      <c r="F559" s="58"/>
      <c r="G559" s="60"/>
      <c r="H559" s="58">
        <v>18</v>
      </c>
      <c r="I559" s="58"/>
      <c r="J559" s="60"/>
    </row>
    <row r="560" spans="1:10" ht="18" customHeight="1">
      <c r="A560" s="62" t="s">
        <v>588</v>
      </c>
      <c r="B560" s="58"/>
      <c r="C560" s="57">
        <v>20</v>
      </c>
      <c r="D560" s="58">
        <v>20</v>
      </c>
      <c r="E560" s="59"/>
      <c r="F560" s="58"/>
      <c r="G560" s="60"/>
      <c r="H560" s="58"/>
      <c r="I560" s="58"/>
      <c r="J560" s="60"/>
    </row>
    <row r="561" spans="1:10" ht="18" customHeight="1">
      <c r="A561" s="62" t="s">
        <v>251</v>
      </c>
      <c r="B561" s="58"/>
      <c r="C561" s="57">
        <v>0</v>
      </c>
      <c r="D561" s="58"/>
      <c r="E561" s="59"/>
      <c r="F561" s="58"/>
      <c r="G561" s="60"/>
      <c r="H561" s="58"/>
      <c r="I561" s="58"/>
      <c r="J561" s="60"/>
    </row>
    <row r="562" spans="1:10" ht="18" customHeight="1">
      <c r="A562" s="62" t="s">
        <v>589</v>
      </c>
      <c r="B562" s="58"/>
      <c r="C562" s="57">
        <v>454.4744</v>
      </c>
      <c r="D562" s="58">
        <v>852</v>
      </c>
      <c r="E562" s="59"/>
      <c r="F562" s="58"/>
      <c r="G562" s="60"/>
      <c r="H562" s="58">
        <v>686</v>
      </c>
      <c r="I562" s="58"/>
      <c r="J562" s="60"/>
    </row>
    <row r="563" spans="1:10" ht="18" customHeight="1">
      <c r="A563" s="62" t="s">
        <v>590</v>
      </c>
      <c r="B563" s="58"/>
      <c r="C563" s="57">
        <v>0</v>
      </c>
      <c r="D563" s="58"/>
      <c r="E563" s="59"/>
      <c r="F563" s="58"/>
      <c r="G563" s="60"/>
      <c r="H563" s="58"/>
      <c r="I563" s="58"/>
      <c r="J563" s="60"/>
    </row>
    <row r="564" spans="1:10" ht="18" customHeight="1">
      <c r="A564" s="62" t="s">
        <v>591</v>
      </c>
      <c r="B564" s="58"/>
      <c r="C564" s="57">
        <v>0</v>
      </c>
      <c r="D564" s="58"/>
      <c r="E564" s="59"/>
      <c r="F564" s="58"/>
      <c r="G564" s="60"/>
      <c r="H564" s="58"/>
      <c r="I564" s="58"/>
      <c r="J564" s="60"/>
    </row>
    <row r="565" spans="1:10" ht="18" customHeight="1">
      <c r="A565" s="62" t="s">
        <v>592</v>
      </c>
      <c r="B565" s="58"/>
      <c r="C565" s="57">
        <v>0</v>
      </c>
      <c r="D565" s="58"/>
      <c r="E565" s="59"/>
      <c r="F565" s="58"/>
      <c r="G565" s="60"/>
      <c r="H565" s="58">
        <v>4</v>
      </c>
      <c r="I565" s="58"/>
      <c r="J565" s="60"/>
    </row>
    <row r="566" spans="1:10" ht="18" customHeight="1">
      <c r="A566" s="62" t="s">
        <v>593</v>
      </c>
      <c r="B566" s="58"/>
      <c r="C566" s="57">
        <v>0</v>
      </c>
      <c r="D566" s="58">
        <v>590</v>
      </c>
      <c r="E566" s="59"/>
      <c r="F566" s="58"/>
      <c r="G566" s="60"/>
      <c r="H566" s="58"/>
      <c r="I566" s="58"/>
      <c r="J566" s="60"/>
    </row>
    <row r="567" spans="1:11" ht="18" customHeight="1">
      <c r="A567" s="65" t="s">
        <v>594</v>
      </c>
      <c r="B567" s="50">
        <v>489</v>
      </c>
      <c r="C567" s="51">
        <v>448.9651</v>
      </c>
      <c r="D567" s="52">
        <f>SUM(D568:D577)</f>
        <v>860</v>
      </c>
      <c r="E567" s="53">
        <f>D567/C567*100</f>
        <v>191.55163730989335</v>
      </c>
      <c r="F567" s="52">
        <f>D567-B567</f>
        <v>371</v>
      </c>
      <c r="G567" s="54">
        <f>F567/B567*100</f>
        <v>75.86912065439672</v>
      </c>
      <c r="H567" s="52">
        <f>SUM(H568:H577)</f>
        <v>568</v>
      </c>
      <c r="I567" s="52">
        <f>H567-C567</f>
        <v>119.0349</v>
      </c>
      <c r="J567" s="54">
        <f>I567/C567*100</f>
        <v>26.513174409324908</v>
      </c>
      <c r="K567" s="39">
        <v>1</v>
      </c>
    </row>
    <row r="568" spans="1:10" ht="18" customHeight="1">
      <c r="A568" s="62" t="s">
        <v>208</v>
      </c>
      <c r="B568" s="58"/>
      <c r="C568" s="57">
        <v>107.9309</v>
      </c>
      <c r="D568" s="58">
        <v>202</v>
      </c>
      <c r="E568" s="59"/>
      <c r="F568" s="58"/>
      <c r="G568" s="60"/>
      <c r="H568" s="58">
        <v>136</v>
      </c>
      <c r="I568" s="58"/>
      <c r="J568" s="60"/>
    </row>
    <row r="569" spans="1:10" ht="18" customHeight="1">
      <c r="A569" s="62" t="s">
        <v>209</v>
      </c>
      <c r="B569" s="58"/>
      <c r="C569" s="57">
        <v>0</v>
      </c>
      <c r="D569" s="58">
        <v>1</v>
      </c>
      <c r="E569" s="59"/>
      <c r="F569" s="58"/>
      <c r="G569" s="60"/>
      <c r="H569" s="58"/>
      <c r="I569" s="58"/>
      <c r="J569" s="60"/>
    </row>
    <row r="570" spans="1:10" ht="18" customHeight="1">
      <c r="A570" s="62" t="s">
        <v>210</v>
      </c>
      <c r="B570" s="58"/>
      <c r="C570" s="57">
        <v>0</v>
      </c>
      <c r="D570" s="58"/>
      <c r="E570" s="59"/>
      <c r="F570" s="58"/>
      <c r="G570" s="60"/>
      <c r="H570" s="58"/>
      <c r="I570" s="58"/>
      <c r="J570" s="60"/>
    </row>
    <row r="571" spans="1:10" ht="18" customHeight="1">
      <c r="A571" s="62" t="s">
        <v>595</v>
      </c>
      <c r="B571" s="58"/>
      <c r="C571" s="57">
        <v>175</v>
      </c>
      <c r="D571" s="58">
        <v>175</v>
      </c>
      <c r="E571" s="59"/>
      <c r="F571" s="58"/>
      <c r="G571" s="60"/>
      <c r="H571" s="58">
        <v>194</v>
      </c>
      <c r="I571" s="58"/>
      <c r="J571" s="60"/>
    </row>
    <row r="572" spans="1:10" ht="18" customHeight="1">
      <c r="A572" s="62" t="s">
        <v>596</v>
      </c>
      <c r="B572" s="58"/>
      <c r="C572" s="57">
        <v>16</v>
      </c>
      <c r="D572" s="58">
        <v>16</v>
      </c>
      <c r="E572" s="59"/>
      <c r="F572" s="58"/>
      <c r="G572" s="60"/>
      <c r="H572" s="58"/>
      <c r="I572" s="58"/>
      <c r="J572" s="60"/>
    </row>
    <row r="573" spans="1:10" ht="18" customHeight="1">
      <c r="A573" s="62" t="s">
        <v>597</v>
      </c>
      <c r="B573" s="58"/>
      <c r="C573" s="57">
        <v>0</v>
      </c>
      <c r="D573" s="58"/>
      <c r="E573" s="59"/>
      <c r="F573" s="58"/>
      <c r="G573" s="60"/>
      <c r="H573" s="58"/>
      <c r="I573" s="58"/>
      <c r="J573" s="60"/>
    </row>
    <row r="574" spans="1:10" ht="18" customHeight="1">
      <c r="A574" s="62" t="s">
        <v>598</v>
      </c>
      <c r="B574" s="58"/>
      <c r="C574" s="57">
        <v>50</v>
      </c>
      <c r="D574" s="58">
        <v>70</v>
      </c>
      <c r="E574" s="59"/>
      <c r="F574" s="58"/>
      <c r="G574" s="60"/>
      <c r="H574" s="58">
        <v>102</v>
      </c>
      <c r="I574" s="58"/>
      <c r="J574" s="60"/>
    </row>
    <row r="575" spans="1:10" ht="18" customHeight="1">
      <c r="A575" s="62" t="s">
        <v>599</v>
      </c>
      <c r="B575" s="58"/>
      <c r="C575" s="57">
        <v>10</v>
      </c>
      <c r="D575" s="58">
        <v>259</v>
      </c>
      <c r="E575" s="59"/>
      <c r="F575" s="58"/>
      <c r="G575" s="60"/>
      <c r="H575" s="58">
        <v>10</v>
      </c>
      <c r="I575" s="58"/>
      <c r="J575" s="60"/>
    </row>
    <row r="576" spans="1:10" ht="18" customHeight="1">
      <c r="A576" s="62" t="s">
        <v>600</v>
      </c>
      <c r="B576" s="58"/>
      <c r="C576" s="57">
        <v>0</v>
      </c>
      <c r="D576" s="58"/>
      <c r="E576" s="59"/>
      <c r="F576" s="58"/>
      <c r="G576" s="60"/>
      <c r="H576" s="58"/>
      <c r="I576" s="58"/>
      <c r="J576" s="60"/>
    </row>
    <row r="577" spans="1:10" ht="18" customHeight="1">
      <c r="A577" s="62" t="s">
        <v>601</v>
      </c>
      <c r="B577" s="58"/>
      <c r="C577" s="57">
        <v>90.0342</v>
      </c>
      <c r="D577" s="58">
        <v>137</v>
      </c>
      <c r="E577" s="59"/>
      <c r="F577" s="58"/>
      <c r="G577" s="60"/>
      <c r="H577" s="58">
        <v>126</v>
      </c>
      <c r="I577" s="58"/>
      <c r="J577" s="60"/>
    </row>
    <row r="578" spans="1:11" ht="18" customHeight="1">
      <c r="A578" s="65" t="s">
        <v>602</v>
      </c>
      <c r="B578" s="50">
        <v>4536</v>
      </c>
      <c r="C578" s="51">
        <v>345.5171</v>
      </c>
      <c r="D578" s="52">
        <f>SUM(D579:D585)</f>
        <v>6508</v>
      </c>
      <c r="E578" s="53">
        <f>D578/C578*100</f>
        <v>1883.5536649271482</v>
      </c>
      <c r="F578" s="52">
        <f>D578-B578</f>
        <v>1972</v>
      </c>
      <c r="G578" s="54">
        <f>F578/B578*100</f>
        <v>43.47442680776014</v>
      </c>
      <c r="H578" s="52">
        <f>SUM(H579:H585)</f>
        <v>6477</v>
      </c>
      <c r="I578" s="52">
        <f>H578-C578</f>
        <v>6131.4829</v>
      </c>
      <c r="J578" s="54">
        <f>I578/C578*100</f>
        <v>1774.5816053677227</v>
      </c>
      <c r="K578" s="39">
        <v>1</v>
      </c>
    </row>
    <row r="579" spans="1:10" ht="18" customHeight="1">
      <c r="A579" s="62" t="s">
        <v>603</v>
      </c>
      <c r="B579" s="58"/>
      <c r="C579" s="57">
        <v>0</v>
      </c>
      <c r="D579" s="58">
        <v>14</v>
      </c>
      <c r="E579" s="59"/>
      <c r="F579" s="58"/>
      <c r="G579" s="60"/>
      <c r="H579" s="58"/>
      <c r="I579" s="58"/>
      <c r="J579" s="60"/>
    </row>
    <row r="580" spans="1:10" ht="18" customHeight="1">
      <c r="A580" s="62" t="s">
        <v>604</v>
      </c>
      <c r="B580" s="58"/>
      <c r="C580" s="57">
        <v>0</v>
      </c>
      <c r="D580" s="58"/>
      <c r="E580" s="59"/>
      <c r="F580" s="58"/>
      <c r="G580" s="60"/>
      <c r="H580" s="58"/>
      <c r="I580" s="58"/>
      <c r="J580" s="60"/>
    </row>
    <row r="581" spans="1:10" ht="18" customHeight="1">
      <c r="A581" s="62" t="s">
        <v>605</v>
      </c>
      <c r="B581" s="58"/>
      <c r="C581" s="57">
        <v>0</v>
      </c>
      <c r="D581" s="58"/>
      <c r="E581" s="59"/>
      <c r="F581" s="58"/>
      <c r="G581" s="60"/>
      <c r="H581" s="58"/>
      <c r="I581" s="58"/>
      <c r="J581" s="60"/>
    </row>
    <row r="582" spans="1:10" ht="18" customHeight="1">
      <c r="A582" s="62" t="s">
        <v>606</v>
      </c>
      <c r="B582" s="58"/>
      <c r="C582" s="57">
        <v>0</v>
      </c>
      <c r="D582" s="58"/>
      <c r="E582" s="59"/>
      <c r="F582" s="58"/>
      <c r="G582" s="60"/>
      <c r="H582" s="58"/>
      <c r="I582" s="58"/>
      <c r="J582" s="60"/>
    </row>
    <row r="583" spans="1:10" ht="18" customHeight="1">
      <c r="A583" s="62" t="s">
        <v>607</v>
      </c>
      <c r="B583" s="58"/>
      <c r="C583" s="57">
        <v>0</v>
      </c>
      <c r="D583" s="58"/>
      <c r="E583" s="59"/>
      <c r="F583" s="58"/>
      <c r="G583" s="60"/>
      <c r="H583" s="58"/>
      <c r="I583" s="58"/>
      <c r="J583" s="60"/>
    </row>
    <row r="584" spans="1:10" ht="18" customHeight="1">
      <c r="A584" s="62" t="s">
        <v>608</v>
      </c>
      <c r="B584" s="58"/>
      <c r="C584" s="57">
        <v>345.5171</v>
      </c>
      <c r="D584" s="58">
        <v>6494</v>
      </c>
      <c r="E584" s="59"/>
      <c r="F584" s="58"/>
      <c r="G584" s="60"/>
      <c r="H584" s="58">
        <v>6352</v>
      </c>
      <c r="I584" s="58"/>
      <c r="J584" s="60"/>
    </row>
    <row r="585" spans="1:10" ht="18" customHeight="1">
      <c r="A585" s="62" t="s">
        <v>609</v>
      </c>
      <c r="B585" s="58"/>
      <c r="C585" s="57">
        <v>0</v>
      </c>
      <c r="D585" s="58"/>
      <c r="E585" s="59"/>
      <c r="F585" s="58"/>
      <c r="G585" s="60"/>
      <c r="H585" s="58">
        <v>125</v>
      </c>
      <c r="I585" s="58"/>
      <c r="J585" s="60"/>
    </row>
    <row r="586" spans="1:11" ht="18" customHeight="1">
      <c r="A586" s="65" t="s">
        <v>610</v>
      </c>
      <c r="B586" s="50">
        <v>10250</v>
      </c>
      <c r="C586" s="51">
        <v>14821.027399999999</v>
      </c>
      <c r="D586" s="52">
        <f>SUM(D587:D591)</f>
        <v>20018</v>
      </c>
      <c r="E586" s="53">
        <f>D586/C586*100</f>
        <v>135.06486061823216</v>
      </c>
      <c r="F586" s="52">
        <f>D586-B586</f>
        <v>9768</v>
      </c>
      <c r="G586" s="54">
        <f>F586/B586*100</f>
        <v>95.29756097560976</v>
      </c>
      <c r="H586" s="52">
        <f>SUM(H587:H591)</f>
        <v>17797</v>
      </c>
      <c r="I586" s="52">
        <f>H586-C586</f>
        <v>2975.972600000001</v>
      </c>
      <c r="J586" s="54">
        <f>I586/C586*100</f>
        <v>20.07939476584465</v>
      </c>
      <c r="K586" s="39">
        <v>1</v>
      </c>
    </row>
    <row r="587" spans="1:10" ht="18" customHeight="1">
      <c r="A587" s="62" t="s">
        <v>611</v>
      </c>
      <c r="B587" s="58"/>
      <c r="C587" s="57">
        <v>3718.3645</v>
      </c>
      <c r="D587" s="58">
        <v>6220</v>
      </c>
      <c r="E587" s="59"/>
      <c r="F587" s="58"/>
      <c r="G587" s="60"/>
      <c r="H587" s="58">
        <v>4943</v>
      </c>
      <c r="I587" s="58"/>
      <c r="J587" s="60"/>
    </row>
    <row r="588" spans="1:10" ht="18" customHeight="1">
      <c r="A588" s="62" t="s">
        <v>612</v>
      </c>
      <c r="B588" s="58"/>
      <c r="C588" s="57">
        <v>10434.9473</v>
      </c>
      <c r="D588" s="58">
        <v>13048</v>
      </c>
      <c r="E588" s="59"/>
      <c r="F588" s="58"/>
      <c r="G588" s="60"/>
      <c r="H588" s="58">
        <v>12237</v>
      </c>
      <c r="I588" s="58"/>
      <c r="J588" s="60"/>
    </row>
    <row r="589" spans="1:10" ht="18" customHeight="1">
      <c r="A589" s="62" t="s">
        <v>613</v>
      </c>
      <c r="B589" s="58"/>
      <c r="C589" s="57">
        <v>0</v>
      </c>
      <c r="D589" s="58"/>
      <c r="E589" s="59"/>
      <c r="F589" s="58"/>
      <c r="G589" s="60"/>
      <c r="H589" s="58"/>
      <c r="I589" s="58"/>
      <c r="J589" s="60"/>
    </row>
    <row r="590" spans="1:10" ht="18" customHeight="1">
      <c r="A590" s="62" t="s">
        <v>614</v>
      </c>
      <c r="B590" s="58"/>
      <c r="C590" s="57">
        <v>0</v>
      </c>
      <c r="D590" s="58"/>
      <c r="E590" s="59"/>
      <c r="F590" s="58"/>
      <c r="G590" s="60"/>
      <c r="H590" s="58"/>
      <c r="I590" s="58"/>
      <c r="J590" s="60"/>
    </row>
    <row r="591" spans="1:10" ht="18" customHeight="1">
      <c r="A591" s="62" t="s">
        <v>615</v>
      </c>
      <c r="B591" s="58"/>
      <c r="C591" s="57">
        <v>667.7156</v>
      </c>
      <c r="D591" s="58">
        <v>750</v>
      </c>
      <c r="E591" s="59"/>
      <c r="F591" s="58"/>
      <c r="G591" s="60"/>
      <c r="H591" s="58">
        <v>617</v>
      </c>
      <c r="I591" s="58"/>
      <c r="J591" s="60"/>
    </row>
    <row r="592" spans="1:11" ht="18" customHeight="1">
      <c r="A592" s="65" t="s">
        <v>616</v>
      </c>
      <c r="B592" s="52"/>
      <c r="C592" s="51">
        <v>0</v>
      </c>
      <c r="D592" s="52">
        <f>SUM(D593:D595)</f>
        <v>0</v>
      </c>
      <c r="E592" s="53"/>
      <c r="F592" s="52">
        <f>D592-B592</f>
        <v>0</v>
      </c>
      <c r="G592" s="54"/>
      <c r="H592" s="52">
        <f>SUM(H593:H595)</f>
        <v>0</v>
      </c>
      <c r="I592" s="52">
        <f>H592-C592</f>
        <v>0</v>
      </c>
      <c r="J592" s="54"/>
      <c r="K592" s="39">
        <v>1</v>
      </c>
    </row>
    <row r="593" spans="1:10" ht="18" customHeight="1">
      <c r="A593" s="62" t="s">
        <v>617</v>
      </c>
      <c r="B593" s="58"/>
      <c r="C593" s="57">
        <v>0</v>
      </c>
      <c r="D593" s="58"/>
      <c r="E593" s="59"/>
      <c r="F593" s="58"/>
      <c r="G593" s="60"/>
      <c r="H593" s="58"/>
      <c r="I593" s="58"/>
      <c r="J593" s="60"/>
    </row>
    <row r="594" spans="1:10" ht="18" customHeight="1">
      <c r="A594" s="62" t="s">
        <v>618</v>
      </c>
      <c r="B594" s="58"/>
      <c r="C594" s="57">
        <v>0</v>
      </c>
      <c r="D594" s="58"/>
      <c r="E594" s="59"/>
      <c r="F594" s="58"/>
      <c r="G594" s="60"/>
      <c r="H594" s="58"/>
      <c r="I594" s="58"/>
      <c r="J594" s="60"/>
    </row>
    <row r="595" spans="1:10" ht="18" customHeight="1">
      <c r="A595" s="62" t="s">
        <v>619</v>
      </c>
      <c r="B595" s="58"/>
      <c r="C595" s="57">
        <v>0</v>
      </c>
      <c r="D595" s="58"/>
      <c r="E595" s="59"/>
      <c r="F595" s="58"/>
      <c r="G595" s="60"/>
      <c r="H595" s="58"/>
      <c r="I595" s="58"/>
      <c r="J595" s="60"/>
    </row>
    <row r="596" spans="1:11" ht="18" customHeight="1">
      <c r="A596" s="65" t="s">
        <v>620</v>
      </c>
      <c r="B596" s="50">
        <v>532.19</v>
      </c>
      <c r="C596" s="51">
        <v>0</v>
      </c>
      <c r="D596" s="52">
        <f>SUM(D597:D606)</f>
        <v>454</v>
      </c>
      <c r="E596" s="53"/>
      <c r="F596" s="52">
        <f>D596-B596</f>
        <v>-78.19000000000005</v>
      </c>
      <c r="G596" s="54">
        <f>F596/B596*100</f>
        <v>-14.692121234897321</v>
      </c>
      <c r="H596" s="52">
        <f>SUM(H597:H606)</f>
        <v>68</v>
      </c>
      <c r="I596" s="52">
        <f>H596-C596</f>
        <v>68</v>
      </c>
      <c r="J596" s="54"/>
      <c r="K596" s="39">
        <v>1</v>
      </c>
    </row>
    <row r="597" spans="1:10" ht="18" customHeight="1">
      <c r="A597" s="62" t="s">
        <v>621</v>
      </c>
      <c r="B597" s="58"/>
      <c r="C597" s="57">
        <v>0</v>
      </c>
      <c r="D597" s="58">
        <v>19</v>
      </c>
      <c r="E597" s="59"/>
      <c r="F597" s="58"/>
      <c r="G597" s="60"/>
      <c r="H597" s="58">
        <v>35</v>
      </c>
      <c r="I597" s="58"/>
      <c r="J597" s="60"/>
    </row>
    <row r="598" spans="1:10" ht="18" customHeight="1">
      <c r="A598" s="62" t="s">
        <v>622</v>
      </c>
      <c r="B598" s="58"/>
      <c r="C598" s="57">
        <v>0</v>
      </c>
      <c r="D598" s="58">
        <v>15</v>
      </c>
      <c r="E598" s="59"/>
      <c r="F598" s="58"/>
      <c r="G598" s="60"/>
      <c r="H598" s="58"/>
      <c r="I598" s="58"/>
      <c r="J598" s="60"/>
    </row>
    <row r="599" spans="1:10" ht="18" customHeight="1">
      <c r="A599" s="62" t="s">
        <v>623</v>
      </c>
      <c r="B599" s="58"/>
      <c r="C599" s="57">
        <v>0</v>
      </c>
      <c r="D599" s="58">
        <v>79</v>
      </c>
      <c r="E599" s="59"/>
      <c r="F599" s="58"/>
      <c r="G599" s="60"/>
      <c r="H599" s="58">
        <v>14</v>
      </c>
      <c r="I599" s="58"/>
      <c r="J599" s="60"/>
    </row>
    <row r="600" spans="1:10" ht="18" customHeight="1">
      <c r="A600" s="62" t="s">
        <v>624</v>
      </c>
      <c r="B600" s="58"/>
      <c r="C600" s="57">
        <v>0</v>
      </c>
      <c r="D600" s="58">
        <v>80</v>
      </c>
      <c r="E600" s="59"/>
      <c r="F600" s="58"/>
      <c r="G600" s="60"/>
      <c r="H600" s="58">
        <v>19</v>
      </c>
      <c r="I600" s="58"/>
      <c r="J600" s="60"/>
    </row>
    <row r="601" spans="1:10" ht="18" customHeight="1">
      <c r="A601" s="62" t="s">
        <v>625</v>
      </c>
      <c r="B601" s="58"/>
      <c r="C601" s="57">
        <v>0</v>
      </c>
      <c r="D601" s="58"/>
      <c r="E601" s="59"/>
      <c r="F601" s="58"/>
      <c r="G601" s="60"/>
      <c r="H601" s="58"/>
      <c r="I601" s="58"/>
      <c r="J601" s="60"/>
    </row>
    <row r="602" spans="1:10" ht="18" customHeight="1">
      <c r="A602" s="62" t="s">
        <v>626</v>
      </c>
      <c r="B602" s="58"/>
      <c r="C602" s="57">
        <v>0</v>
      </c>
      <c r="D602" s="58"/>
      <c r="E602" s="59"/>
      <c r="F602" s="58"/>
      <c r="G602" s="60"/>
      <c r="H602" s="58"/>
      <c r="I602" s="58"/>
      <c r="J602" s="60"/>
    </row>
    <row r="603" spans="1:10" ht="18" customHeight="1">
      <c r="A603" s="62" t="s">
        <v>627</v>
      </c>
      <c r="B603" s="58"/>
      <c r="C603" s="57">
        <v>0</v>
      </c>
      <c r="D603" s="58"/>
      <c r="E603" s="59"/>
      <c r="F603" s="58"/>
      <c r="G603" s="60"/>
      <c r="H603" s="58"/>
      <c r="I603" s="58"/>
      <c r="J603" s="60"/>
    </row>
    <row r="604" spans="1:10" ht="18" customHeight="1">
      <c r="A604" s="62" t="s">
        <v>628</v>
      </c>
      <c r="B604" s="58"/>
      <c r="C604" s="57">
        <v>0</v>
      </c>
      <c r="D604" s="58"/>
      <c r="E604" s="59"/>
      <c r="F604" s="58"/>
      <c r="G604" s="60"/>
      <c r="H604" s="58"/>
      <c r="I604" s="58"/>
      <c r="J604" s="60"/>
    </row>
    <row r="605" spans="1:10" ht="18" customHeight="1">
      <c r="A605" s="62" t="s">
        <v>629</v>
      </c>
      <c r="B605" s="58"/>
      <c r="C605" s="57">
        <v>0</v>
      </c>
      <c r="D605" s="58"/>
      <c r="E605" s="59"/>
      <c r="F605" s="58"/>
      <c r="G605" s="60"/>
      <c r="H605" s="58"/>
      <c r="I605" s="58"/>
      <c r="J605" s="60"/>
    </row>
    <row r="606" spans="1:10" ht="18" customHeight="1">
      <c r="A606" s="62" t="s">
        <v>630</v>
      </c>
      <c r="B606" s="58"/>
      <c r="C606" s="57">
        <v>0</v>
      </c>
      <c r="D606" s="58">
        <v>261</v>
      </c>
      <c r="E606" s="59"/>
      <c r="F606" s="58"/>
      <c r="G606" s="60"/>
      <c r="H606" s="58"/>
      <c r="I606" s="58"/>
      <c r="J606" s="60"/>
    </row>
    <row r="607" spans="1:11" ht="18" customHeight="1">
      <c r="A607" s="65" t="s">
        <v>631</v>
      </c>
      <c r="B607" s="50">
        <v>2054</v>
      </c>
      <c r="C607" s="51">
        <v>409</v>
      </c>
      <c r="D607" s="52">
        <f>SUM(D608:D614)</f>
        <v>1929</v>
      </c>
      <c r="E607" s="53">
        <f>D607/C607*100</f>
        <v>471.63814180929097</v>
      </c>
      <c r="F607" s="52">
        <f>D607-B607</f>
        <v>-125</v>
      </c>
      <c r="G607" s="54">
        <f>F607/B607*100</f>
        <v>-6.085686465433301</v>
      </c>
      <c r="H607" s="52">
        <f>SUM(H608:H614)</f>
        <v>1497</v>
      </c>
      <c r="I607" s="52">
        <f>H607-C607</f>
        <v>1088</v>
      </c>
      <c r="J607" s="54">
        <f>I607/C607*100</f>
        <v>266.01466992665036</v>
      </c>
      <c r="K607" s="39">
        <v>1</v>
      </c>
    </row>
    <row r="608" spans="1:10" ht="18" customHeight="1">
      <c r="A608" s="62" t="s">
        <v>632</v>
      </c>
      <c r="B608" s="58"/>
      <c r="C608" s="57">
        <v>1</v>
      </c>
      <c r="D608" s="58">
        <v>56</v>
      </c>
      <c r="E608" s="59"/>
      <c r="F608" s="58"/>
      <c r="G608" s="60"/>
      <c r="H608" s="58">
        <v>1</v>
      </c>
      <c r="I608" s="58"/>
      <c r="J608" s="60"/>
    </row>
    <row r="609" spans="1:10" ht="18" customHeight="1">
      <c r="A609" s="62" t="s">
        <v>633</v>
      </c>
      <c r="B609" s="58"/>
      <c r="C609" s="57">
        <v>1</v>
      </c>
      <c r="D609" s="58">
        <v>181</v>
      </c>
      <c r="E609" s="59"/>
      <c r="F609" s="58"/>
      <c r="G609" s="60"/>
      <c r="H609" s="58">
        <v>1</v>
      </c>
      <c r="I609" s="58"/>
      <c r="J609" s="60"/>
    </row>
    <row r="610" spans="1:10" ht="18" customHeight="1">
      <c r="A610" s="62" t="s">
        <v>634</v>
      </c>
      <c r="B610" s="58"/>
      <c r="C610" s="57">
        <v>8</v>
      </c>
      <c r="D610" s="58">
        <v>1193</v>
      </c>
      <c r="E610" s="59"/>
      <c r="F610" s="58"/>
      <c r="G610" s="60"/>
      <c r="H610" s="58">
        <v>1094</v>
      </c>
      <c r="I610" s="58"/>
      <c r="J610" s="60"/>
    </row>
    <row r="611" spans="1:10" ht="18" customHeight="1">
      <c r="A611" s="62" t="s">
        <v>635</v>
      </c>
      <c r="B611" s="58"/>
      <c r="C611" s="57">
        <v>0</v>
      </c>
      <c r="D611" s="58"/>
      <c r="E611" s="59"/>
      <c r="F611" s="58"/>
      <c r="G611" s="60"/>
      <c r="H611" s="58"/>
      <c r="I611" s="58"/>
      <c r="J611" s="60"/>
    </row>
    <row r="612" spans="1:10" ht="18" customHeight="1">
      <c r="A612" s="62" t="s">
        <v>636</v>
      </c>
      <c r="B612" s="58"/>
      <c r="C612" s="57">
        <v>396</v>
      </c>
      <c r="D612" s="58">
        <v>396</v>
      </c>
      <c r="E612" s="59"/>
      <c r="F612" s="58"/>
      <c r="G612" s="60"/>
      <c r="H612" s="58">
        <v>400</v>
      </c>
      <c r="I612" s="58"/>
      <c r="J612" s="60"/>
    </row>
    <row r="613" spans="1:10" ht="18" customHeight="1">
      <c r="A613" s="62" t="s">
        <v>637</v>
      </c>
      <c r="B613" s="58"/>
      <c r="C613" s="57">
        <v>0</v>
      </c>
      <c r="D613" s="58">
        <v>100</v>
      </c>
      <c r="E613" s="59"/>
      <c r="F613" s="58"/>
      <c r="G613" s="60"/>
      <c r="H613" s="58"/>
      <c r="I613" s="58"/>
      <c r="J613" s="60"/>
    </row>
    <row r="614" spans="1:10" ht="18" customHeight="1">
      <c r="A614" s="62" t="s">
        <v>638</v>
      </c>
      <c r="B614" s="58"/>
      <c r="C614" s="57">
        <v>3</v>
      </c>
      <c r="D614" s="58">
        <v>3</v>
      </c>
      <c r="E614" s="59"/>
      <c r="F614" s="58"/>
      <c r="G614" s="60"/>
      <c r="H614" s="58">
        <v>1</v>
      </c>
      <c r="I614" s="58"/>
      <c r="J614" s="60"/>
    </row>
    <row r="615" spans="1:11" ht="18" customHeight="1">
      <c r="A615" s="65" t="s">
        <v>639</v>
      </c>
      <c r="B615" s="50">
        <v>306</v>
      </c>
      <c r="C615" s="51">
        <v>202.0333</v>
      </c>
      <c r="D615" s="52">
        <f>SUM(D616:D620)</f>
        <v>327</v>
      </c>
      <c r="E615" s="53">
        <f>D615/C615*100</f>
        <v>161.8545061630929</v>
      </c>
      <c r="F615" s="52">
        <f>D615-B615</f>
        <v>21</v>
      </c>
      <c r="G615" s="54">
        <f>F615/B615*100</f>
        <v>6.862745098039216</v>
      </c>
      <c r="H615" s="52">
        <f>SUM(H616:H620)</f>
        <v>271</v>
      </c>
      <c r="I615" s="52">
        <f>H615-C615</f>
        <v>68.9667</v>
      </c>
      <c r="J615" s="54">
        <f>I615/C615*100</f>
        <v>34.13630327277731</v>
      </c>
      <c r="K615" s="39">
        <v>1</v>
      </c>
    </row>
    <row r="616" spans="1:10" ht="18" customHeight="1">
      <c r="A616" s="62" t="s">
        <v>640</v>
      </c>
      <c r="B616" s="58"/>
      <c r="C616" s="57">
        <v>175.5</v>
      </c>
      <c r="D616" s="58">
        <v>253</v>
      </c>
      <c r="E616" s="59"/>
      <c r="F616" s="58"/>
      <c r="G616" s="60"/>
      <c r="H616" s="58">
        <v>215</v>
      </c>
      <c r="I616" s="58"/>
      <c r="J616" s="60"/>
    </row>
    <row r="617" spans="1:10" ht="18" customHeight="1">
      <c r="A617" s="62" t="s">
        <v>641</v>
      </c>
      <c r="B617" s="58"/>
      <c r="C617" s="57">
        <v>0</v>
      </c>
      <c r="D617" s="58">
        <v>9</v>
      </c>
      <c r="E617" s="59"/>
      <c r="F617" s="58"/>
      <c r="G617" s="60"/>
      <c r="H617" s="58">
        <v>6</v>
      </c>
      <c r="I617" s="58"/>
      <c r="J617" s="60"/>
    </row>
    <row r="618" spans="1:10" ht="18" customHeight="1">
      <c r="A618" s="62" t="s">
        <v>642</v>
      </c>
      <c r="B618" s="58"/>
      <c r="C618" s="57">
        <v>0</v>
      </c>
      <c r="D618" s="58"/>
      <c r="E618" s="59"/>
      <c r="F618" s="58"/>
      <c r="G618" s="60"/>
      <c r="H618" s="58"/>
      <c r="I618" s="58"/>
      <c r="J618" s="60"/>
    </row>
    <row r="619" spans="1:10" ht="18" customHeight="1">
      <c r="A619" s="62" t="s">
        <v>643</v>
      </c>
      <c r="B619" s="58"/>
      <c r="C619" s="57">
        <v>0</v>
      </c>
      <c r="D619" s="58">
        <v>37</v>
      </c>
      <c r="E619" s="59"/>
      <c r="F619" s="58"/>
      <c r="G619" s="60"/>
      <c r="H619" s="58">
        <v>22</v>
      </c>
      <c r="I619" s="58"/>
      <c r="J619" s="60"/>
    </row>
    <row r="620" spans="1:10" ht="18" customHeight="1">
      <c r="A620" s="62" t="s">
        <v>644</v>
      </c>
      <c r="B620" s="58"/>
      <c r="C620" s="57">
        <v>26.5333</v>
      </c>
      <c r="D620" s="58">
        <v>28</v>
      </c>
      <c r="E620" s="59"/>
      <c r="F620" s="58"/>
      <c r="G620" s="60"/>
      <c r="H620" s="58">
        <v>28</v>
      </c>
      <c r="I620" s="58"/>
      <c r="J620" s="60"/>
    </row>
    <row r="621" spans="1:11" ht="18" customHeight="1">
      <c r="A621" s="65" t="s">
        <v>645</v>
      </c>
      <c r="B621" s="50">
        <v>442</v>
      </c>
      <c r="C621" s="51">
        <v>130.3351</v>
      </c>
      <c r="D621" s="52">
        <f>SUM(D622:D627)</f>
        <v>294</v>
      </c>
      <c r="E621" s="53">
        <f>D621/C621*100</f>
        <v>225.5723899394714</v>
      </c>
      <c r="F621" s="52">
        <f>D621-B621</f>
        <v>-148</v>
      </c>
      <c r="G621" s="54">
        <f>F621/B621*100</f>
        <v>-33.4841628959276</v>
      </c>
      <c r="H621" s="52">
        <f>SUM(H622:H627)</f>
        <v>1357</v>
      </c>
      <c r="I621" s="52">
        <f>H621-C621</f>
        <v>1226.6649</v>
      </c>
      <c r="J621" s="54">
        <f>I621/C621*100</f>
        <v>941.1623576457915</v>
      </c>
      <c r="K621" s="39">
        <v>1</v>
      </c>
    </row>
    <row r="622" spans="1:10" ht="18" customHeight="1">
      <c r="A622" s="62" t="s">
        <v>646</v>
      </c>
      <c r="B622" s="58"/>
      <c r="C622" s="57">
        <v>24</v>
      </c>
      <c r="D622" s="58">
        <v>91</v>
      </c>
      <c r="E622" s="59"/>
      <c r="F622" s="58"/>
      <c r="G622" s="60"/>
      <c r="H622" s="58">
        <v>4</v>
      </c>
      <c r="I622" s="58"/>
      <c r="J622" s="60"/>
    </row>
    <row r="623" spans="1:10" ht="18" customHeight="1">
      <c r="A623" s="62" t="s">
        <v>647</v>
      </c>
      <c r="B623" s="58"/>
      <c r="C623" s="57">
        <v>0</v>
      </c>
      <c r="D623" s="58"/>
      <c r="E623" s="59"/>
      <c r="F623" s="58"/>
      <c r="G623" s="60"/>
      <c r="H623" s="58">
        <v>1100</v>
      </c>
      <c r="I623" s="58"/>
      <c r="J623" s="60"/>
    </row>
    <row r="624" spans="1:10" ht="18" customHeight="1">
      <c r="A624" s="62" t="s">
        <v>648</v>
      </c>
      <c r="B624" s="58"/>
      <c r="C624" s="57">
        <v>0</v>
      </c>
      <c r="D624" s="58"/>
      <c r="E624" s="59"/>
      <c r="F624" s="58"/>
      <c r="G624" s="60"/>
      <c r="H624" s="58"/>
      <c r="I624" s="58"/>
      <c r="J624" s="60"/>
    </row>
    <row r="625" spans="1:10" ht="18" customHeight="1">
      <c r="A625" s="62" t="s">
        <v>649</v>
      </c>
      <c r="B625" s="58"/>
      <c r="C625" s="57">
        <v>10</v>
      </c>
      <c r="D625" s="58">
        <v>96</v>
      </c>
      <c r="E625" s="59"/>
      <c r="F625" s="58"/>
      <c r="G625" s="60"/>
      <c r="H625" s="58">
        <v>145</v>
      </c>
      <c r="I625" s="58"/>
      <c r="J625" s="60"/>
    </row>
    <row r="626" spans="1:10" ht="18" customHeight="1">
      <c r="A626" s="62" t="s">
        <v>650</v>
      </c>
      <c r="B626" s="58"/>
      <c r="C626" s="57">
        <v>96.3351</v>
      </c>
      <c r="D626" s="58">
        <v>107</v>
      </c>
      <c r="E626" s="59"/>
      <c r="F626" s="58"/>
      <c r="G626" s="60"/>
      <c r="H626" s="58">
        <v>108</v>
      </c>
      <c r="I626" s="58"/>
      <c r="J626" s="60"/>
    </row>
    <row r="627" spans="1:10" ht="18" customHeight="1">
      <c r="A627" s="62" t="s">
        <v>651</v>
      </c>
      <c r="B627" s="58"/>
      <c r="C627" s="57">
        <v>0</v>
      </c>
      <c r="D627" s="58"/>
      <c r="E627" s="59"/>
      <c r="F627" s="58"/>
      <c r="G627" s="60"/>
      <c r="H627" s="58"/>
      <c r="I627" s="58"/>
      <c r="J627" s="60"/>
    </row>
    <row r="628" spans="1:11" ht="18" customHeight="1">
      <c r="A628" s="65" t="s">
        <v>652</v>
      </c>
      <c r="B628" s="50">
        <v>233</v>
      </c>
      <c r="C628" s="51">
        <v>209.8674</v>
      </c>
      <c r="D628" s="52">
        <f>SUM(D629:D635)</f>
        <v>406</v>
      </c>
      <c r="E628" s="53">
        <f>D628/C628*100</f>
        <v>193.45548665490685</v>
      </c>
      <c r="F628" s="52">
        <f>D628-B628</f>
        <v>173</v>
      </c>
      <c r="G628" s="54">
        <f>F628/B628*100</f>
        <v>74.2489270386266</v>
      </c>
      <c r="H628" s="52">
        <f>SUM(H629:H635)</f>
        <v>623</v>
      </c>
      <c r="I628" s="52">
        <f>H628-C628</f>
        <v>413.1326</v>
      </c>
      <c r="J628" s="54">
        <f>I628/C628*100</f>
        <v>196.8541088325295</v>
      </c>
      <c r="K628" s="39">
        <v>1</v>
      </c>
    </row>
    <row r="629" spans="1:10" ht="18" customHeight="1">
      <c r="A629" s="62" t="s">
        <v>208</v>
      </c>
      <c r="B629" s="58"/>
      <c r="C629" s="57">
        <v>29.8674</v>
      </c>
      <c r="D629" s="58">
        <v>57</v>
      </c>
      <c r="E629" s="59"/>
      <c r="F629" s="58"/>
      <c r="G629" s="60"/>
      <c r="H629" s="58">
        <v>40</v>
      </c>
      <c r="I629" s="58"/>
      <c r="J629" s="60"/>
    </row>
    <row r="630" spans="1:10" ht="18" customHeight="1">
      <c r="A630" s="62" t="s">
        <v>209</v>
      </c>
      <c r="B630" s="58"/>
      <c r="C630" s="57">
        <v>55.678</v>
      </c>
      <c r="D630" s="58">
        <v>51</v>
      </c>
      <c r="E630" s="59"/>
      <c r="F630" s="58"/>
      <c r="G630" s="60"/>
      <c r="H630" s="58">
        <v>40</v>
      </c>
      <c r="I630" s="58"/>
      <c r="J630" s="60"/>
    </row>
    <row r="631" spans="1:10" ht="18" customHeight="1">
      <c r="A631" s="62" t="s">
        <v>210</v>
      </c>
      <c r="B631" s="58"/>
      <c r="C631" s="57">
        <v>0</v>
      </c>
      <c r="D631" s="58"/>
      <c r="E631" s="59"/>
      <c r="F631" s="58"/>
      <c r="G631" s="60"/>
      <c r="H631" s="58"/>
      <c r="I631" s="58"/>
      <c r="J631" s="60"/>
    </row>
    <row r="632" spans="1:10" ht="18" customHeight="1">
      <c r="A632" s="62" t="s">
        <v>653</v>
      </c>
      <c r="B632" s="58"/>
      <c r="C632" s="57">
        <v>27</v>
      </c>
      <c r="D632" s="58">
        <v>30</v>
      </c>
      <c r="E632" s="59"/>
      <c r="F632" s="58"/>
      <c r="G632" s="60"/>
      <c r="H632" s="58">
        <v>33</v>
      </c>
      <c r="I632" s="58"/>
      <c r="J632" s="60"/>
    </row>
    <row r="633" spans="1:10" ht="18" customHeight="1">
      <c r="A633" s="62" t="s">
        <v>654</v>
      </c>
      <c r="B633" s="58"/>
      <c r="C633" s="57">
        <v>5</v>
      </c>
      <c r="D633" s="58">
        <v>166</v>
      </c>
      <c r="E633" s="59"/>
      <c r="F633" s="58"/>
      <c r="G633" s="60"/>
      <c r="H633" s="58">
        <v>288</v>
      </c>
      <c r="I633" s="58"/>
      <c r="J633" s="60"/>
    </row>
    <row r="634" spans="1:10" ht="18" customHeight="1">
      <c r="A634" s="62" t="s">
        <v>655</v>
      </c>
      <c r="B634" s="58"/>
      <c r="C634" s="57">
        <v>0</v>
      </c>
      <c r="D634" s="58"/>
      <c r="E634" s="59"/>
      <c r="F634" s="58"/>
      <c r="G634" s="60"/>
      <c r="H634" s="58"/>
      <c r="I634" s="58"/>
      <c r="J634" s="60"/>
    </row>
    <row r="635" spans="1:10" ht="18" customHeight="1">
      <c r="A635" s="62" t="s">
        <v>656</v>
      </c>
      <c r="B635" s="58"/>
      <c r="C635" s="57">
        <v>92.322</v>
      </c>
      <c r="D635" s="58">
        <v>102</v>
      </c>
      <c r="E635" s="59"/>
      <c r="F635" s="58"/>
      <c r="G635" s="60"/>
      <c r="H635" s="58">
        <v>222</v>
      </c>
      <c r="I635" s="58"/>
      <c r="J635" s="60"/>
    </row>
    <row r="636" spans="1:11" ht="18" customHeight="1">
      <c r="A636" s="65" t="s">
        <v>657</v>
      </c>
      <c r="B636" s="50">
        <v>376</v>
      </c>
      <c r="C636" s="51">
        <v>25</v>
      </c>
      <c r="D636" s="52">
        <f>SUM(D637:D640)</f>
        <v>385</v>
      </c>
      <c r="E636" s="53">
        <f>D636/C636*100</f>
        <v>1540</v>
      </c>
      <c r="F636" s="52">
        <f>D636-B636</f>
        <v>9</v>
      </c>
      <c r="G636" s="54">
        <f>F636/B636*100</f>
        <v>2.393617021276596</v>
      </c>
      <c r="H636" s="52">
        <f>SUM(H637:H640)</f>
        <v>57</v>
      </c>
      <c r="I636" s="52">
        <f>H636-C636</f>
        <v>32</v>
      </c>
      <c r="J636" s="54">
        <f>I636/C636*100</f>
        <v>128</v>
      </c>
      <c r="K636" s="39">
        <v>1</v>
      </c>
    </row>
    <row r="637" spans="1:10" ht="18" customHeight="1">
      <c r="A637" s="62" t="s">
        <v>658</v>
      </c>
      <c r="B637" s="58"/>
      <c r="C637" s="57">
        <v>0</v>
      </c>
      <c r="D637" s="58">
        <v>204</v>
      </c>
      <c r="E637" s="59"/>
      <c r="F637" s="58"/>
      <c r="G637" s="60"/>
      <c r="H637" s="58">
        <v>-4</v>
      </c>
      <c r="I637" s="58"/>
      <c r="J637" s="60"/>
    </row>
    <row r="638" spans="1:10" ht="18" customHeight="1">
      <c r="A638" s="62" t="s">
        <v>659</v>
      </c>
      <c r="B638" s="58"/>
      <c r="C638" s="57">
        <v>25</v>
      </c>
      <c r="D638" s="58">
        <v>115</v>
      </c>
      <c r="E638" s="59"/>
      <c r="F638" s="58"/>
      <c r="G638" s="60"/>
      <c r="H638" s="58">
        <v>25</v>
      </c>
      <c r="I638" s="58"/>
      <c r="J638" s="60"/>
    </row>
    <row r="639" spans="1:10" ht="18" customHeight="1">
      <c r="A639" s="62" t="s">
        <v>660</v>
      </c>
      <c r="B639" s="58"/>
      <c r="C639" s="57">
        <v>0</v>
      </c>
      <c r="D639" s="58">
        <v>66</v>
      </c>
      <c r="E639" s="59"/>
      <c r="F639" s="58"/>
      <c r="G639" s="60"/>
      <c r="H639" s="58"/>
      <c r="I639" s="58"/>
      <c r="J639" s="60"/>
    </row>
    <row r="640" spans="1:10" ht="18" customHeight="1">
      <c r="A640" s="62" t="s">
        <v>661</v>
      </c>
      <c r="B640" s="58"/>
      <c r="C640" s="57">
        <v>0</v>
      </c>
      <c r="D640" s="58"/>
      <c r="E640" s="59"/>
      <c r="F640" s="58"/>
      <c r="G640" s="60"/>
      <c r="H640" s="58">
        <v>36</v>
      </c>
      <c r="I640" s="58"/>
      <c r="J640" s="60"/>
    </row>
    <row r="641" spans="1:11" ht="18" customHeight="1">
      <c r="A641" s="65" t="s">
        <v>662</v>
      </c>
      <c r="B641" s="50">
        <v>8</v>
      </c>
      <c r="C641" s="51">
        <v>9.1963</v>
      </c>
      <c r="D641" s="52">
        <f>SUM(D642:D645)</f>
        <v>8</v>
      </c>
      <c r="E641" s="53">
        <f>D641/C641*100</f>
        <v>86.99150745408478</v>
      </c>
      <c r="F641" s="52">
        <f>D641-B641</f>
        <v>0</v>
      </c>
      <c r="G641" s="54">
        <f>F641/B641*100</f>
        <v>0</v>
      </c>
      <c r="H641" s="52">
        <f>SUM(H642:H645)</f>
        <v>5</v>
      </c>
      <c r="I641" s="52">
        <f>H641-C641</f>
        <v>-4.196300000000001</v>
      </c>
      <c r="J641" s="54">
        <f>I641/C641*100</f>
        <v>-45.63030784119701</v>
      </c>
      <c r="K641" s="39">
        <v>1</v>
      </c>
    </row>
    <row r="642" spans="1:10" ht="18" customHeight="1">
      <c r="A642" s="62" t="s">
        <v>208</v>
      </c>
      <c r="B642" s="58"/>
      <c r="C642" s="57">
        <v>9.1963</v>
      </c>
      <c r="D642" s="71">
        <v>8</v>
      </c>
      <c r="E642" s="59"/>
      <c r="F642" s="58"/>
      <c r="G642" s="60"/>
      <c r="H642" s="58">
        <v>5</v>
      </c>
      <c r="I642" s="58"/>
      <c r="J642" s="60"/>
    </row>
    <row r="643" spans="1:10" ht="18" customHeight="1">
      <c r="A643" s="62" t="s">
        <v>209</v>
      </c>
      <c r="B643" s="58"/>
      <c r="C643" s="57">
        <v>0</v>
      </c>
      <c r="D643" s="58"/>
      <c r="E643" s="59"/>
      <c r="F643" s="58"/>
      <c r="G643" s="60"/>
      <c r="H643" s="58"/>
      <c r="I643" s="58"/>
      <c r="J643" s="60"/>
    </row>
    <row r="644" spans="1:10" ht="18" customHeight="1">
      <c r="A644" s="62" t="s">
        <v>210</v>
      </c>
      <c r="B644" s="58"/>
      <c r="C644" s="57">
        <v>0</v>
      </c>
      <c r="D644" s="58"/>
      <c r="E644" s="59"/>
      <c r="F644" s="58"/>
      <c r="G644" s="60"/>
      <c r="H644" s="58"/>
      <c r="I644" s="58"/>
      <c r="J644" s="60"/>
    </row>
    <row r="645" spans="1:10" ht="18" customHeight="1">
      <c r="A645" s="62" t="s">
        <v>663</v>
      </c>
      <c r="B645" s="58"/>
      <c r="C645" s="57">
        <v>0</v>
      </c>
      <c r="D645" s="58"/>
      <c r="E645" s="59"/>
      <c r="F645" s="58"/>
      <c r="G645" s="60"/>
      <c r="H645" s="58"/>
      <c r="I645" s="58"/>
      <c r="J645" s="60"/>
    </row>
    <row r="646" spans="1:11" ht="18" customHeight="1">
      <c r="A646" s="65" t="s">
        <v>664</v>
      </c>
      <c r="B646" s="50">
        <v>300</v>
      </c>
      <c r="C646" s="51">
        <v>15</v>
      </c>
      <c r="D646" s="52">
        <f>SUM(D647:D648)</f>
        <v>818</v>
      </c>
      <c r="E646" s="53">
        <f>D646/C646*100</f>
        <v>5453.333333333333</v>
      </c>
      <c r="F646" s="52">
        <f>D646-B646</f>
        <v>518</v>
      </c>
      <c r="G646" s="54">
        <f>F646/B646*100</f>
        <v>172.66666666666666</v>
      </c>
      <c r="H646" s="52">
        <f>SUM(H647:H648)</f>
        <v>826</v>
      </c>
      <c r="I646" s="52">
        <f>H646-C646</f>
        <v>811</v>
      </c>
      <c r="J646" s="54">
        <f>I646/C646*100</f>
        <v>5406.666666666667</v>
      </c>
      <c r="K646" s="39">
        <v>1</v>
      </c>
    </row>
    <row r="647" spans="1:10" ht="18" customHeight="1">
      <c r="A647" s="62" t="s">
        <v>665</v>
      </c>
      <c r="B647" s="58"/>
      <c r="C647" s="57">
        <v>5</v>
      </c>
      <c r="D647" s="58">
        <v>180</v>
      </c>
      <c r="E647" s="59"/>
      <c r="F647" s="58"/>
      <c r="G647" s="60"/>
      <c r="H647" s="58">
        <v>216</v>
      </c>
      <c r="I647" s="58"/>
      <c r="J647" s="60"/>
    </row>
    <row r="648" spans="1:10" ht="18" customHeight="1">
      <c r="A648" s="62" t="s">
        <v>666</v>
      </c>
      <c r="B648" s="58"/>
      <c r="C648" s="57">
        <v>10</v>
      </c>
      <c r="D648" s="58">
        <v>638</v>
      </c>
      <c r="E648" s="59"/>
      <c r="F648" s="58"/>
      <c r="G648" s="60"/>
      <c r="H648" s="58">
        <v>610</v>
      </c>
      <c r="I648" s="58"/>
      <c r="J648" s="60"/>
    </row>
    <row r="649" spans="1:11" ht="18" customHeight="1">
      <c r="A649" s="65" t="s">
        <v>667</v>
      </c>
      <c r="B649" s="52"/>
      <c r="C649" s="51">
        <v>5</v>
      </c>
      <c r="D649" s="52">
        <f>SUM(D650:D651)</f>
        <v>143</v>
      </c>
      <c r="E649" s="53">
        <f>D649/C649*100</f>
        <v>2860</v>
      </c>
      <c r="F649" s="52">
        <f>D649-B649</f>
        <v>143</v>
      </c>
      <c r="G649" s="54"/>
      <c r="H649" s="52">
        <f>SUM(H650:H651)</f>
        <v>109</v>
      </c>
      <c r="I649" s="52">
        <f>H649-C649</f>
        <v>104</v>
      </c>
      <c r="J649" s="54">
        <f>I649/C649*100</f>
        <v>2080</v>
      </c>
      <c r="K649" s="39">
        <v>1</v>
      </c>
    </row>
    <row r="650" spans="1:10" ht="18" customHeight="1">
      <c r="A650" s="62" t="s">
        <v>668</v>
      </c>
      <c r="B650" s="58"/>
      <c r="C650" s="57">
        <v>0</v>
      </c>
      <c r="D650" s="58">
        <v>101</v>
      </c>
      <c r="E650" s="59"/>
      <c r="F650" s="58"/>
      <c r="G650" s="60"/>
      <c r="H650" s="58">
        <v>71</v>
      </c>
      <c r="I650" s="58"/>
      <c r="J650" s="60"/>
    </row>
    <row r="651" spans="1:10" ht="18" customHeight="1">
      <c r="A651" s="62" t="s">
        <v>669</v>
      </c>
      <c r="B651" s="58"/>
      <c r="C651" s="57">
        <v>5</v>
      </c>
      <c r="D651" s="58">
        <v>42</v>
      </c>
      <c r="E651" s="59"/>
      <c r="F651" s="58"/>
      <c r="G651" s="60"/>
      <c r="H651" s="58">
        <v>38</v>
      </c>
      <c r="I651" s="58"/>
      <c r="J651" s="60"/>
    </row>
    <row r="652" spans="1:11" ht="18" customHeight="1">
      <c r="A652" s="65" t="s">
        <v>670</v>
      </c>
      <c r="B652" s="52"/>
      <c r="C652" s="51">
        <v>776.4</v>
      </c>
      <c r="D652" s="52">
        <f>SUM(D653:D654)</f>
        <v>503</v>
      </c>
      <c r="E652" s="53">
        <f>D652/C652*100</f>
        <v>64.7861926841834</v>
      </c>
      <c r="F652" s="52">
        <f>D652-B652</f>
        <v>503</v>
      </c>
      <c r="G652" s="54"/>
      <c r="H652" s="52">
        <f>SUM(H653:H654)</f>
        <v>776</v>
      </c>
      <c r="I652" s="52">
        <f>H652-C652</f>
        <v>-0.39999999999997726</v>
      </c>
      <c r="J652" s="54">
        <f>I652/C652*100</f>
        <v>-0.05151983513652464</v>
      </c>
      <c r="K652" s="39">
        <v>1</v>
      </c>
    </row>
    <row r="653" spans="1:10" ht="18" customHeight="1">
      <c r="A653" s="62" t="s">
        <v>671</v>
      </c>
      <c r="B653" s="58"/>
      <c r="C653" s="57">
        <v>0</v>
      </c>
      <c r="D653" s="58"/>
      <c r="E653" s="59"/>
      <c r="F653" s="58"/>
      <c r="G653" s="60"/>
      <c r="H653" s="58"/>
      <c r="I653" s="58"/>
      <c r="J653" s="60"/>
    </row>
    <row r="654" spans="1:10" ht="18" customHeight="1">
      <c r="A654" s="62" t="s">
        <v>672</v>
      </c>
      <c r="B654" s="58"/>
      <c r="C654" s="57">
        <v>776.4</v>
      </c>
      <c r="D654" s="58">
        <v>503</v>
      </c>
      <c r="E654" s="59"/>
      <c r="F654" s="58"/>
      <c r="G654" s="60"/>
      <c r="H654" s="58">
        <v>776</v>
      </c>
      <c r="I654" s="58"/>
      <c r="J654" s="60"/>
    </row>
    <row r="655" spans="1:11" ht="18" customHeight="1">
      <c r="A655" s="65" t="s">
        <v>673</v>
      </c>
      <c r="B655" s="52"/>
      <c r="C655" s="51">
        <v>0</v>
      </c>
      <c r="D655" s="52">
        <f>SUM(D656:D657)</f>
        <v>0</v>
      </c>
      <c r="E655" s="53"/>
      <c r="F655" s="52">
        <f>D655-B655</f>
        <v>0</v>
      </c>
      <c r="G655" s="54"/>
      <c r="H655" s="52">
        <f>SUM(H656:H657)</f>
        <v>0</v>
      </c>
      <c r="I655" s="52">
        <f>H655-C655</f>
        <v>0</v>
      </c>
      <c r="J655" s="54"/>
      <c r="K655" s="39">
        <v>1</v>
      </c>
    </row>
    <row r="656" spans="1:10" ht="18" customHeight="1">
      <c r="A656" s="62" t="s">
        <v>674</v>
      </c>
      <c r="B656" s="58"/>
      <c r="C656" s="57">
        <v>0</v>
      </c>
      <c r="D656" s="58"/>
      <c r="E656" s="59"/>
      <c r="F656" s="58"/>
      <c r="G656" s="60"/>
      <c r="H656" s="58"/>
      <c r="I656" s="58"/>
      <c r="J656" s="60"/>
    </row>
    <row r="657" spans="1:10" ht="18" customHeight="1">
      <c r="A657" s="62" t="s">
        <v>675</v>
      </c>
      <c r="B657" s="58"/>
      <c r="C657" s="57">
        <v>0</v>
      </c>
      <c r="D657" s="58"/>
      <c r="E657" s="59"/>
      <c r="F657" s="58"/>
      <c r="G657" s="60"/>
      <c r="H657" s="58"/>
      <c r="I657" s="58"/>
      <c r="J657" s="60"/>
    </row>
    <row r="658" spans="1:11" ht="18" customHeight="1">
      <c r="A658" s="65" t="s">
        <v>676</v>
      </c>
      <c r="B658" s="50">
        <v>630</v>
      </c>
      <c r="C658" s="51">
        <v>1147.2</v>
      </c>
      <c r="D658" s="52">
        <f>SUM(D659:D660)</f>
        <v>833</v>
      </c>
      <c r="E658" s="53">
        <f>D658/C658*100</f>
        <v>72.6115760111576</v>
      </c>
      <c r="F658" s="52">
        <f>D658-B658</f>
        <v>203</v>
      </c>
      <c r="G658" s="54">
        <f>F658/B658*100</f>
        <v>32.22222222222222</v>
      </c>
      <c r="H658" s="52">
        <f>SUM(H659:H660)</f>
        <v>42</v>
      </c>
      <c r="I658" s="52">
        <f>H658-C658</f>
        <v>-1105.2</v>
      </c>
      <c r="J658" s="54">
        <f>I658/C658*100</f>
        <v>-96.33891213389121</v>
      </c>
      <c r="K658" s="39">
        <v>1</v>
      </c>
    </row>
    <row r="659" spans="1:10" ht="18" customHeight="1">
      <c r="A659" s="62" t="s">
        <v>677</v>
      </c>
      <c r="B659" s="58"/>
      <c r="C659" s="57">
        <v>0</v>
      </c>
      <c r="D659" s="58">
        <v>7</v>
      </c>
      <c r="E659" s="59"/>
      <c r="F659" s="58"/>
      <c r="G659" s="60"/>
      <c r="H659" s="58">
        <v>7</v>
      </c>
      <c r="I659" s="58"/>
      <c r="J659" s="60"/>
    </row>
    <row r="660" spans="1:10" ht="18" customHeight="1">
      <c r="A660" s="62" t="s">
        <v>678</v>
      </c>
      <c r="B660" s="58"/>
      <c r="C660" s="57">
        <v>1147.2</v>
      </c>
      <c r="D660" s="58">
        <v>826</v>
      </c>
      <c r="E660" s="59"/>
      <c r="F660" s="58"/>
      <c r="G660" s="60"/>
      <c r="H660" s="58">
        <v>35</v>
      </c>
      <c r="I660" s="58"/>
      <c r="J660" s="60"/>
    </row>
    <row r="661" spans="1:11" ht="18" customHeight="1">
      <c r="A661" s="65" t="s">
        <v>679</v>
      </c>
      <c r="B661" s="50">
        <v>737</v>
      </c>
      <c r="C661" s="51">
        <v>0</v>
      </c>
      <c r="D661" s="52">
        <f>SUM(D662)</f>
        <v>580</v>
      </c>
      <c r="E661" s="53"/>
      <c r="F661" s="52">
        <f>D661-B661</f>
        <v>-157</v>
      </c>
      <c r="G661" s="54">
        <f>F661/B661*100</f>
        <v>-21.30257801899593</v>
      </c>
      <c r="H661" s="52">
        <f>SUM(H662)</f>
        <v>0</v>
      </c>
      <c r="I661" s="52">
        <f>H661-C661</f>
        <v>0</v>
      </c>
      <c r="J661" s="54"/>
      <c r="K661" s="39">
        <v>1</v>
      </c>
    </row>
    <row r="662" spans="1:10" ht="18" customHeight="1">
      <c r="A662" s="62" t="s">
        <v>680</v>
      </c>
      <c r="B662" s="58"/>
      <c r="C662" s="57">
        <v>0</v>
      </c>
      <c r="D662" s="58">
        <v>580</v>
      </c>
      <c r="E662" s="59"/>
      <c r="F662" s="58"/>
      <c r="G662" s="60"/>
      <c r="H662" s="58"/>
      <c r="I662" s="58"/>
      <c r="J662" s="60"/>
    </row>
    <row r="663" spans="1:11" ht="18" customHeight="1">
      <c r="A663" s="43" t="s">
        <v>681</v>
      </c>
      <c r="B663" s="44">
        <v>29307</v>
      </c>
      <c r="C663" s="45">
        <v>9306.672199999999</v>
      </c>
      <c r="D663" s="46">
        <f>D664+D669+D682+D686+D698+D708+D711+D715+D725</f>
        <v>33148</v>
      </c>
      <c r="E663" s="47">
        <f>D663/C663*100</f>
        <v>356.1745733346018</v>
      </c>
      <c r="F663" s="46">
        <f>D663-B663</f>
        <v>3841</v>
      </c>
      <c r="G663" s="48">
        <f>F663/B663*100</f>
        <v>13.106083870747604</v>
      </c>
      <c r="H663" s="46">
        <f>H664+H669+H682+H686+H698+H708+H711+H715+H725</f>
        <v>34324</v>
      </c>
      <c r="I663" s="46">
        <f>H663-C663</f>
        <v>25017.3278</v>
      </c>
      <c r="J663" s="48">
        <f>I663/C663*100</f>
        <v>268.8106689735994</v>
      </c>
      <c r="K663" s="39">
        <v>1</v>
      </c>
    </row>
    <row r="664" spans="1:11" ht="18" customHeight="1">
      <c r="A664" s="65" t="s">
        <v>682</v>
      </c>
      <c r="B664" s="50">
        <v>279</v>
      </c>
      <c r="C664" s="51">
        <v>241.9897</v>
      </c>
      <c r="D664" s="52">
        <f>SUM(D665:D668)</f>
        <v>389</v>
      </c>
      <c r="E664" s="53">
        <f>D664/C664*100</f>
        <v>160.750643519125</v>
      </c>
      <c r="F664" s="52">
        <f>D664-B664</f>
        <v>110</v>
      </c>
      <c r="G664" s="54">
        <f>F664/B664*100</f>
        <v>39.42652329749104</v>
      </c>
      <c r="H664" s="52">
        <f>SUM(H665:H668)</f>
        <v>392</v>
      </c>
      <c r="I664" s="52">
        <f>H664-C664</f>
        <v>150.0103</v>
      </c>
      <c r="J664" s="54">
        <f>I664/C664*100</f>
        <v>61.9903657056478</v>
      </c>
      <c r="K664" s="39">
        <v>1</v>
      </c>
    </row>
    <row r="665" spans="1:10" ht="18" customHeight="1">
      <c r="A665" s="62" t="s">
        <v>208</v>
      </c>
      <c r="B665" s="58"/>
      <c r="C665" s="57">
        <v>80.5664</v>
      </c>
      <c r="D665" s="58">
        <v>228</v>
      </c>
      <c r="E665" s="59"/>
      <c r="F665" s="58"/>
      <c r="G665" s="60"/>
      <c r="H665" s="58">
        <v>208</v>
      </c>
      <c r="I665" s="58"/>
      <c r="J665" s="60"/>
    </row>
    <row r="666" spans="1:10" ht="18" customHeight="1">
      <c r="A666" s="62" t="s">
        <v>209</v>
      </c>
      <c r="B666" s="58"/>
      <c r="C666" s="57">
        <v>129.36</v>
      </c>
      <c r="D666" s="58">
        <v>123</v>
      </c>
      <c r="E666" s="59"/>
      <c r="F666" s="58"/>
      <c r="G666" s="60"/>
      <c r="H666" s="58">
        <v>133</v>
      </c>
      <c r="I666" s="58"/>
      <c r="J666" s="60"/>
    </row>
    <row r="667" spans="1:10" ht="18" customHeight="1">
      <c r="A667" s="62" t="s">
        <v>210</v>
      </c>
      <c r="B667" s="58"/>
      <c r="C667" s="57">
        <v>0</v>
      </c>
      <c r="D667" s="58"/>
      <c r="E667" s="59"/>
      <c r="F667" s="58"/>
      <c r="G667" s="60"/>
      <c r="H667" s="58"/>
      <c r="I667" s="58"/>
      <c r="J667" s="60"/>
    </row>
    <row r="668" spans="1:10" ht="18" customHeight="1">
      <c r="A668" s="62" t="s">
        <v>683</v>
      </c>
      <c r="B668" s="58"/>
      <c r="C668" s="57">
        <v>32.0633</v>
      </c>
      <c r="D668" s="58">
        <v>38</v>
      </c>
      <c r="E668" s="59"/>
      <c r="F668" s="58"/>
      <c r="G668" s="60"/>
      <c r="H668" s="58">
        <v>51</v>
      </c>
      <c r="I668" s="58"/>
      <c r="J668" s="60"/>
    </row>
    <row r="669" spans="1:11" ht="18" customHeight="1">
      <c r="A669" s="65" t="s">
        <v>684</v>
      </c>
      <c r="B669" s="50">
        <v>1092</v>
      </c>
      <c r="C669" s="51">
        <v>577.1213</v>
      </c>
      <c r="D669" s="52">
        <f>SUM(D670:D681)</f>
        <v>1083</v>
      </c>
      <c r="E669" s="53">
        <f>D669/C669*100</f>
        <v>187.65552406400525</v>
      </c>
      <c r="F669" s="52">
        <f>D669-B669</f>
        <v>-9</v>
      </c>
      <c r="G669" s="54">
        <f>F669/B669*100</f>
        <v>-0.8241758241758242</v>
      </c>
      <c r="H669" s="52">
        <f>SUM(H670:H681)</f>
        <v>1293</v>
      </c>
      <c r="I669" s="52">
        <f>H669-C669</f>
        <v>715.8787</v>
      </c>
      <c r="J669" s="54">
        <f>I669/C669*100</f>
        <v>124.04302180494811</v>
      </c>
      <c r="K669" s="39">
        <v>1</v>
      </c>
    </row>
    <row r="670" spans="1:10" ht="18" customHeight="1">
      <c r="A670" s="62" t="s">
        <v>685</v>
      </c>
      <c r="B670" s="58"/>
      <c r="C670" s="57">
        <v>238.5688</v>
      </c>
      <c r="D670" s="58">
        <v>631</v>
      </c>
      <c r="E670" s="59"/>
      <c r="F670" s="58"/>
      <c r="G670" s="60"/>
      <c r="H670" s="58">
        <v>725</v>
      </c>
      <c r="I670" s="58"/>
      <c r="J670" s="60"/>
    </row>
    <row r="671" spans="1:10" ht="18" customHeight="1">
      <c r="A671" s="62" t="s">
        <v>686</v>
      </c>
      <c r="B671" s="58"/>
      <c r="C671" s="57">
        <v>181.3398</v>
      </c>
      <c r="D671" s="58">
        <v>181</v>
      </c>
      <c r="E671" s="59"/>
      <c r="F671" s="58"/>
      <c r="G671" s="60"/>
      <c r="H671" s="58">
        <v>246</v>
      </c>
      <c r="I671" s="58"/>
      <c r="J671" s="60"/>
    </row>
    <row r="672" spans="1:10" ht="18" customHeight="1">
      <c r="A672" s="62" t="s">
        <v>687</v>
      </c>
      <c r="B672" s="58"/>
      <c r="C672" s="57">
        <v>0</v>
      </c>
      <c r="D672" s="58"/>
      <c r="E672" s="59"/>
      <c r="F672" s="58"/>
      <c r="G672" s="60"/>
      <c r="H672" s="58"/>
      <c r="I672" s="58"/>
      <c r="J672" s="60"/>
    </row>
    <row r="673" spans="1:10" ht="18" customHeight="1">
      <c r="A673" s="62" t="s">
        <v>688</v>
      </c>
      <c r="B673" s="58"/>
      <c r="C673" s="57">
        <v>0</v>
      </c>
      <c r="D673" s="58"/>
      <c r="E673" s="59"/>
      <c r="F673" s="58"/>
      <c r="G673" s="60"/>
      <c r="H673" s="58"/>
      <c r="I673" s="58"/>
      <c r="J673" s="60"/>
    </row>
    <row r="674" spans="1:10" ht="18" customHeight="1">
      <c r="A674" s="62" t="s">
        <v>689</v>
      </c>
      <c r="B674" s="58"/>
      <c r="C674" s="57">
        <v>0</v>
      </c>
      <c r="D674" s="58"/>
      <c r="E674" s="59"/>
      <c r="F674" s="58"/>
      <c r="G674" s="60"/>
      <c r="H674" s="58"/>
      <c r="I674" s="58"/>
      <c r="J674" s="60"/>
    </row>
    <row r="675" spans="1:10" ht="18" customHeight="1">
      <c r="A675" s="62" t="s">
        <v>690</v>
      </c>
      <c r="B675" s="58"/>
      <c r="C675" s="57">
        <v>97.2127</v>
      </c>
      <c r="D675" s="58">
        <v>97</v>
      </c>
      <c r="E675" s="59"/>
      <c r="F675" s="58"/>
      <c r="G675" s="60"/>
      <c r="H675" s="58">
        <v>149</v>
      </c>
      <c r="I675" s="58"/>
      <c r="J675" s="60"/>
    </row>
    <row r="676" spans="1:10" ht="18" customHeight="1">
      <c r="A676" s="62" t="s">
        <v>691</v>
      </c>
      <c r="B676" s="58"/>
      <c r="C676" s="57">
        <v>0</v>
      </c>
      <c r="D676" s="58"/>
      <c r="E676" s="59"/>
      <c r="F676" s="58"/>
      <c r="G676" s="60"/>
      <c r="H676" s="58"/>
      <c r="I676" s="58"/>
      <c r="J676" s="60"/>
    </row>
    <row r="677" spans="1:10" ht="18" customHeight="1">
      <c r="A677" s="62" t="s">
        <v>692</v>
      </c>
      <c r="B677" s="58"/>
      <c r="C677" s="57">
        <v>0</v>
      </c>
      <c r="D677" s="58"/>
      <c r="E677" s="59"/>
      <c r="F677" s="58"/>
      <c r="G677" s="60"/>
      <c r="H677" s="58"/>
      <c r="I677" s="58"/>
      <c r="J677" s="60"/>
    </row>
    <row r="678" spans="1:10" ht="18" customHeight="1">
      <c r="A678" s="62" t="s">
        <v>693</v>
      </c>
      <c r="B678" s="58"/>
      <c r="C678" s="57">
        <v>0</v>
      </c>
      <c r="D678" s="58"/>
      <c r="E678" s="59"/>
      <c r="F678" s="58"/>
      <c r="G678" s="60"/>
      <c r="H678" s="58"/>
      <c r="I678" s="58"/>
      <c r="J678" s="60"/>
    </row>
    <row r="679" spans="1:10" ht="18" customHeight="1">
      <c r="A679" s="62" t="s">
        <v>694</v>
      </c>
      <c r="B679" s="58"/>
      <c r="C679" s="57">
        <v>0</v>
      </c>
      <c r="D679" s="58"/>
      <c r="E679" s="59"/>
      <c r="F679" s="58"/>
      <c r="G679" s="60"/>
      <c r="H679" s="58"/>
      <c r="I679" s="58"/>
      <c r="J679" s="60"/>
    </row>
    <row r="680" spans="1:10" ht="18" customHeight="1">
      <c r="A680" s="62" t="s">
        <v>695</v>
      </c>
      <c r="B680" s="58"/>
      <c r="C680" s="57">
        <v>0</v>
      </c>
      <c r="D680" s="58"/>
      <c r="E680" s="59"/>
      <c r="F680" s="58"/>
      <c r="G680" s="60"/>
      <c r="H680" s="58"/>
      <c r="I680" s="58"/>
      <c r="J680" s="60"/>
    </row>
    <row r="681" spans="1:10" ht="18" customHeight="1">
      <c r="A681" s="62" t="s">
        <v>696</v>
      </c>
      <c r="B681" s="58"/>
      <c r="C681" s="57">
        <v>60</v>
      </c>
      <c r="D681" s="58">
        <v>174</v>
      </c>
      <c r="E681" s="59"/>
      <c r="F681" s="58"/>
      <c r="G681" s="60"/>
      <c r="H681" s="58">
        <v>173</v>
      </c>
      <c r="I681" s="58"/>
      <c r="J681" s="60"/>
    </row>
    <row r="682" spans="1:11" ht="18" customHeight="1">
      <c r="A682" s="65" t="s">
        <v>697</v>
      </c>
      <c r="B682" s="50">
        <v>2076</v>
      </c>
      <c r="C682" s="51">
        <v>845.6155</v>
      </c>
      <c r="D682" s="52">
        <f>SUM(D683:D685)</f>
        <v>2531</v>
      </c>
      <c r="E682" s="53">
        <f>D682/C682*100</f>
        <v>299.3086101189016</v>
      </c>
      <c r="F682" s="52">
        <f>D682-B682</f>
        <v>455</v>
      </c>
      <c r="G682" s="54">
        <f>F682/B682*100</f>
        <v>21.917148362235068</v>
      </c>
      <c r="H682" s="52">
        <f>SUM(H683:H685)</f>
        <v>2262</v>
      </c>
      <c r="I682" s="52">
        <f>H682-C682</f>
        <v>1416.3845000000001</v>
      </c>
      <c r="J682" s="54">
        <f>I682/C682*100</f>
        <v>167.4974619079239</v>
      </c>
      <c r="K682" s="39">
        <v>1</v>
      </c>
    </row>
    <row r="683" spans="1:10" ht="18" customHeight="1">
      <c r="A683" s="62" t="s">
        <v>698</v>
      </c>
      <c r="B683" s="58"/>
      <c r="C683" s="57">
        <v>0</v>
      </c>
      <c r="D683" s="58"/>
      <c r="E683" s="59"/>
      <c r="F683" s="58"/>
      <c r="G683" s="60"/>
      <c r="H683" s="58"/>
      <c r="I683" s="58"/>
      <c r="J683" s="60"/>
    </row>
    <row r="684" spans="1:10" ht="18" customHeight="1">
      <c r="A684" s="62" t="s">
        <v>699</v>
      </c>
      <c r="B684" s="58"/>
      <c r="C684" s="57">
        <v>845.6155</v>
      </c>
      <c r="D684" s="58">
        <v>1371</v>
      </c>
      <c r="E684" s="59"/>
      <c r="F684" s="58"/>
      <c r="G684" s="60"/>
      <c r="H684" s="58">
        <v>1466</v>
      </c>
      <c r="I684" s="58"/>
      <c r="J684" s="60"/>
    </row>
    <row r="685" spans="1:10" ht="18" customHeight="1">
      <c r="A685" s="62" t="s">
        <v>700</v>
      </c>
      <c r="B685" s="58"/>
      <c r="C685" s="57">
        <v>0</v>
      </c>
      <c r="D685" s="58">
        <v>1160</v>
      </c>
      <c r="E685" s="59"/>
      <c r="F685" s="58"/>
      <c r="G685" s="60"/>
      <c r="H685" s="58">
        <v>796</v>
      </c>
      <c r="I685" s="58"/>
      <c r="J685" s="60"/>
    </row>
    <row r="686" spans="1:11" ht="18" customHeight="1">
      <c r="A686" s="65" t="s">
        <v>701</v>
      </c>
      <c r="B686" s="50">
        <v>4693</v>
      </c>
      <c r="C686" s="51">
        <v>661.7807</v>
      </c>
      <c r="D686" s="52">
        <f>SUM(D687:D697)</f>
        <v>4454</v>
      </c>
      <c r="E686" s="53">
        <f>D686/C686*100</f>
        <v>673.0326224382186</v>
      </c>
      <c r="F686" s="52">
        <f>D686-B686</f>
        <v>-239</v>
      </c>
      <c r="G686" s="54">
        <f>F686/B686*100</f>
        <v>-5.09269124227573</v>
      </c>
      <c r="H686" s="52">
        <f>SUM(H687:H697)</f>
        <v>4612</v>
      </c>
      <c r="I686" s="52">
        <f>H686-C686</f>
        <v>3950.2192999999997</v>
      </c>
      <c r="J686" s="54">
        <f>I686/C686*100</f>
        <v>596.9076009620709</v>
      </c>
      <c r="K686" s="39">
        <v>1</v>
      </c>
    </row>
    <row r="687" spans="1:10" ht="18" customHeight="1">
      <c r="A687" s="62" t="s">
        <v>702</v>
      </c>
      <c r="B687" s="58"/>
      <c r="C687" s="57">
        <v>321.8478</v>
      </c>
      <c r="D687" s="58">
        <v>892</v>
      </c>
      <c r="E687" s="59"/>
      <c r="F687" s="58"/>
      <c r="G687" s="60"/>
      <c r="H687" s="58">
        <v>1129</v>
      </c>
      <c r="I687" s="58"/>
      <c r="J687" s="60"/>
    </row>
    <row r="688" spans="1:10" ht="18" customHeight="1">
      <c r="A688" s="62" t="s">
        <v>703</v>
      </c>
      <c r="B688" s="58"/>
      <c r="C688" s="57">
        <v>111.0599</v>
      </c>
      <c r="D688" s="58">
        <v>210</v>
      </c>
      <c r="E688" s="59"/>
      <c r="F688" s="58"/>
      <c r="G688" s="60"/>
      <c r="H688" s="58">
        <v>148</v>
      </c>
      <c r="I688" s="58"/>
      <c r="J688" s="60"/>
    </row>
    <row r="689" spans="1:10" ht="18" customHeight="1">
      <c r="A689" s="62" t="s">
        <v>704</v>
      </c>
      <c r="B689" s="58"/>
      <c r="C689" s="57">
        <v>40</v>
      </c>
      <c r="D689" s="58">
        <v>40</v>
      </c>
      <c r="E689" s="59"/>
      <c r="F689" s="58"/>
      <c r="G689" s="60"/>
      <c r="H689" s="58">
        <v>40</v>
      </c>
      <c r="I689" s="58"/>
      <c r="J689" s="60"/>
    </row>
    <row r="690" spans="1:10" ht="18" customHeight="1">
      <c r="A690" s="62" t="s">
        <v>705</v>
      </c>
      <c r="B690" s="58"/>
      <c r="C690" s="57">
        <v>0</v>
      </c>
      <c r="D690" s="58">
        <v>20</v>
      </c>
      <c r="E690" s="59"/>
      <c r="F690" s="58"/>
      <c r="G690" s="60"/>
      <c r="H690" s="58"/>
      <c r="I690" s="58"/>
      <c r="J690" s="60"/>
    </row>
    <row r="691" spans="1:10" ht="18" customHeight="1">
      <c r="A691" s="62" t="s">
        <v>706</v>
      </c>
      <c r="B691" s="58"/>
      <c r="C691" s="57">
        <v>0</v>
      </c>
      <c r="D691" s="58"/>
      <c r="E691" s="59"/>
      <c r="F691" s="58"/>
      <c r="G691" s="60"/>
      <c r="H691" s="58"/>
      <c r="I691" s="58"/>
      <c r="J691" s="60"/>
    </row>
    <row r="692" spans="1:10" ht="18" customHeight="1">
      <c r="A692" s="62" t="s">
        <v>707</v>
      </c>
      <c r="B692" s="58"/>
      <c r="C692" s="57">
        <v>0</v>
      </c>
      <c r="D692" s="58"/>
      <c r="E692" s="59"/>
      <c r="F692" s="58"/>
      <c r="G692" s="60"/>
      <c r="H692" s="58"/>
      <c r="I692" s="58"/>
      <c r="J692" s="60"/>
    </row>
    <row r="693" spans="1:10" ht="18" customHeight="1">
      <c r="A693" s="62" t="s">
        <v>708</v>
      </c>
      <c r="B693" s="58"/>
      <c r="C693" s="57">
        <v>0</v>
      </c>
      <c r="D693" s="58"/>
      <c r="E693" s="59"/>
      <c r="F693" s="58"/>
      <c r="G693" s="60"/>
      <c r="H693" s="58"/>
      <c r="I693" s="58"/>
      <c r="J693" s="60"/>
    </row>
    <row r="694" spans="1:10" ht="18" customHeight="1">
      <c r="A694" s="62" t="s">
        <v>709</v>
      </c>
      <c r="B694" s="58"/>
      <c r="C694" s="57">
        <v>178.873</v>
      </c>
      <c r="D694" s="58">
        <v>2339</v>
      </c>
      <c r="E694" s="59"/>
      <c r="F694" s="58"/>
      <c r="G694" s="60"/>
      <c r="H694" s="58">
        <v>2314</v>
      </c>
      <c r="I694" s="58"/>
      <c r="J694" s="60"/>
    </row>
    <row r="695" spans="1:10" ht="18" customHeight="1">
      <c r="A695" s="62" t="s">
        <v>710</v>
      </c>
      <c r="B695" s="58"/>
      <c r="C695" s="57">
        <v>0</v>
      </c>
      <c r="D695" s="58">
        <v>926</v>
      </c>
      <c r="E695" s="59"/>
      <c r="F695" s="58"/>
      <c r="G695" s="60"/>
      <c r="H695" s="58">
        <v>916</v>
      </c>
      <c r="I695" s="58"/>
      <c r="J695" s="60"/>
    </row>
    <row r="696" spans="1:10" ht="18" customHeight="1">
      <c r="A696" s="62" t="s">
        <v>711</v>
      </c>
      <c r="B696" s="58"/>
      <c r="C696" s="57">
        <v>10</v>
      </c>
      <c r="D696" s="58">
        <v>10</v>
      </c>
      <c r="E696" s="59"/>
      <c r="F696" s="58"/>
      <c r="G696" s="60"/>
      <c r="H696" s="58">
        <v>10</v>
      </c>
      <c r="I696" s="58"/>
      <c r="J696" s="60"/>
    </row>
    <row r="697" spans="1:10" ht="18" customHeight="1">
      <c r="A697" s="62" t="s">
        <v>712</v>
      </c>
      <c r="B697" s="58"/>
      <c r="C697" s="57">
        <v>0</v>
      </c>
      <c r="D697" s="58">
        <v>17</v>
      </c>
      <c r="E697" s="59"/>
      <c r="F697" s="58"/>
      <c r="G697" s="60"/>
      <c r="H697" s="58">
        <v>55</v>
      </c>
      <c r="I697" s="58"/>
      <c r="J697" s="60"/>
    </row>
    <row r="698" spans="1:11" ht="18" customHeight="1">
      <c r="A698" s="65" t="s">
        <v>713</v>
      </c>
      <c r="B698" s="50">
        <v>18007</v>
      </c>
      <c r="C698" s="51">
        <v>4362.4017</v>
      </c>
      <c r="D698" s="52">
        <f>SUM(D699:D707)</f>
        <v>21370</v>
      </c>
      <c r="E698" s="53">
        <f>D698/C698*100</f>
        <v>489.867771690993</v>
      </c>
      <c r="F698" s="52">
        <f>D698-B698</f>
        <v>3363</v>
      </c>
      <c r="G698" s="54">
        <f>F698/B698*100</f>
        <v>18.676070417060032</v>
      </c>
      <c r="H698" s="52">
        <f>SUM(H699:H707)</f>
        <v>22782</v>
      </c>
      <c r="I698" s="52">
        <f>H698-C698</f>
        <v>18419.598299999998</v>
      </c>
      <c r="J698" s="54">
        <f>I698/C698*100</f>
        <v>422.23526320375305</v>
      </c>
      <c r="K698" s="39">
        <v>1</v>
      </c>
    </row>
    <row r="699" spans="1:10" ht="18" customHeight="1">
      <c r="A699" s="62" t="s">
        <v>714</v>
      </c>
      <c r="B699" s="58"/>
      <c r="C699" s="57">
        <v>953.601</v>
      </c>
      <c r="D699" s="58">
        <v>1167</v>
      </c>
      <c r="E699" s="59"/>
      <c r="F699" s="58"/>
      <c r="G699" s="60"/>
      <c r="H699" s="58">
        <v>2102</v>
      </c>
      <c r="I699" s="58"/>
      <c r="J699" s="60"/>
    </row>
    <row r="700" spans="1:10" ht="18" customHeight="1">
      <c r="A700" s="62" t="s">
        <v>715</v>
      </c>
      <c r="B700" s="58"/>
      <c r="C700" s="57">
        <v>1384.2962</v>
      </c>
      <c r="D700" s="58">
        <v>1708</v>
      </c>
      <c r="E700" s="59"/>
      <c r="F700" s="58"/>
      <c r="G700" s="60"/>
      <c r="H700" s="58">
        <v>2300</v>
      </c>
      <c r="I700" s="58"/>
      <c r="J700" s="60"/>
    </row>
    <row r="701" spans="1:10" ht="18" customHeight="1">
      <c r="A701" s="62" t="s">
        <v>716</v>
      </c>
      <c r="B701" s="58"/>
      <c r="C701" s="57">
        <v>750</v>
      </c>
      <c r="D701" s="58">
        <v>776</v>
      </c>
      <c r="E701" s="59"/>
      <c r="F701" s="58"/>
      <c r="G701" s="60"/>
      <c r="H701" s="58"/>
      <c r="I701" s="58"/>
      <c r="J701" s="60"/>
    </row>
    <row r="702" spans="1:10" ht="18" customHeight="1">
      <c r="A702" s="62" t="s">
        <v>717</v>
      </c>
      <c r="B702" s="58"/>
      <c r="C702" s="57">
        <v>0</v>
      </c>
      <c r="D702" s="58">
        <v>95</v>
      </c>
      <c r="E702" s="59"/>
      <c r="F702" s="58"/>
      <c r="G702" s="60"/>
      <c r="H702" s="58">
        <v>60</v>
      </c>
      <c r="I702" s="58"/>
      <c r="J702" s="60"/>
    </row>
    <row r="703" spans="1:10" ht="18" customHeight="1">
      <c r="A703" s="62" t="s">
        <v>718</v>
      </c>
      <c r="B703" s="58"/>
      <c r="C703" s="57">
        <v>1115.5045</v>
      </c>
      <c r="D703" s="58">
        <v>16877</v>
      </c>
      <c r="E703" s="59"/>
      <c r="F703" s="58"/>
      <c r="G703" s="60"/>
      <c r="H703" s="58">
        <v>17326</v>
      </c>
      <c r="I703" s="58"/>
      <c r="J703" s="60"/>
    </row>
    <row r="704" spans="1:10" ht="18" customHeight="1">
      <c r="A704" s="62" t="s">
        <v>719</v>
      </c>
      <c r="B704" s="58"/>
      <c r="C704" s="57">
        <v>150</v>
      </c>
      <c r="D704" s="58">
        <v>644</v>
      </c>
      <c r="E704" s="59"/>
      <c r="F704" s="58"/>
      <c r="G704" s="60"/>
      <c r="H704" s="58">
        <v>846</v>
      </c>
      <c r="I704" s="58"/>
      <c r="J704" s="60"/>
    </row>
    <row r="705" spans="1:10" ht="18" customHeight="1">
      <c r="A705" s="62" t="s">
        <v>720</v>
      </c>
      <c r="B705" s="58"/>
      <c r="C705" s="57">
        <v>0</v>
      </c>
      <c r="D705" s="58">
        <v>102</v>
      </c>
      <c r="E705" s="59"/>
      <c r="F705" s="58"/>
      <c r="G705" s="60"/>
      <c r="H705" s="58">
        <v>143</v>
      </c>
      <c r="I705" s="58"/>
      <c r="J705" s="60"/>
    </row>
    <row r="706" spans="1:10" ht="18" customHeight="1">
      <c r="A706" s="62" t="s">
        <v>721</v>
      </c>
      <c r="B706" s="58"/>
      <c r="C706" s="57">
        <v>0</v>
      </c>
      <c r="D706" s="58"/>
      <c r="E706" s="59"/>
      <c r="F706" s="58"/>
      <c r="G706" s="60"/>
      <c r="H706" s="58"/>
      <c r="I706" s="58"/>
      <c r="J706" s="60"/>
    </row>
    <row r="707" spans="1:10" ht="18" customHeight="1">
      <c r="A707" s="62" t="s">
        <v>722</v>
      </c>
      <c r="B707" s="58"/>
      <c r="C707" s="57">
        <v>9</v>
      </c>
      <c r="D707" s="58">
        <v>1</v>
      </c>
      <c r="E707" s="59"/>
      <c r="F707" s="58"/>
      <c r="G707" s="60"/>
      <c r="H707" s="58">
        <v>5</v>
      </c>
      <c r="I707" s="58"/>
      <c r="J707" s="60"/>
    </row>
    <row r="708" spans="1:11" ht="18" customHeight="1">
      <c r="A708" s="65" t="s">
        <v>723</v>
      </c>
      <c r="B708" s="50">
        <v>12</v>
      </c>
      <c r="C708" s="51">
        <v>0</v>
      </c>
      <c r="D708" s="52">
        <f>SUM(D709:D710)</f>
        <v>12</v>
      </c>
      <c r="E708" s="53"/>
      <c r="F708" s="52">
        <f>D708-B708</f>
        <v>0</v>
      </c>
      <c r="G708" s="54">
        <f>F708/B708*100</f>
        <v>0</v>
      </c>
      <c r="H708" s="52">
        <f>SUM(H709:H710)</f>
        <v>6</v>
      </c>
      <c r="I708" s="52">
        <f>H708-C708</f>
        <v>6</v>
      </c>
      <c r="J708" s="54"/>
      <c r="K708" s="39">
        <v>1</v>
      </c>
    </row>
    <row r="709" spans="1:10" ht="18" customHeight="1">
      <c r="A709" s="62" t="s">
        <v>724</v>
      </c>
      <c r="B709" s="58"/>
      <c r="C709" s="57">
        <v>0</v>
      </c>
      <c r="D709" s="71">
        <v>12</v>
      </c>
      <c r="E709" s="59"/>
      <c r="F709" s="58"/>
      <c r="G709" s="60"/>
      <c r="H709" s="58">
        <v>6</v>
      </c>
      <c r="I709" s="58"/>
      <c r="J709" s="60"/>
    </row>
    <row r="710" spans="1:10" ht="18" customHeight="1">
      <c r="A710" s="62" t="s">
        <v>725</v>
      </c>
      <c r="B710" s="58"/>
      <c r="C710" s="57">
        <v>0</v>
      </c>
      <c r="D710" s="58"/>
      <c r="E710" s="59"/>
      <c r="F710" s="58"/>
      <c r="G710" s="60"/>
      <c r="H710" s="58"/>
      <c r="I710" s="58"/>
      <c r="J710" s="60"/>
    </row>
    <row r="711" spans="1:11" ht="18" customHeight="1">
      <c r="A711" s="65" t="s">
        <v>726</v>
      </c>
      <c r="B711" s="50">
        <v>2691</v>
      </c>
      <c r="C711" s="51">
        <v>2106.3067</v>
      </c>
      <c r="D711" s="52">
        <f>SUM(D712:D714)</f>
        <v>2640</v>
      </c>
      <c r="E711" s="53">
        <f>D711/C711*100</f>
        <v>125.33787221015817</v>
      </c>
      <c r="F711" s="52">
        <f>D711-B711</f>
        <v>-51</v>
      </c>
      <c r="G711" s="54">
        <f>F711/B711*100</f>
        <v>-1.89520624303233</v>
      </c>
      <c r="H711" s="52">
        <f>SUM(H712:H714)</f>
        <v>2236</v>
      </c>
      <c r="I711" s="52">
        <f>H711-C711</f>
        <v>129.6932999999999</v>
      </c>
      <c r="J711" s="54">
        <f>I711/C711*100</f>
        <v>6.157379644664279</v>
      </c>
      <c r="K711" s="39">
        <v>1</v>
      </c>
    </row>
    <row r="712" spans="1:10" ht="18" customHeight="1">
      <c r="A712" s="62" t="s">
        <v>727</v>
      </c>
      <c r="B712" s="58"/>
      <c r="C712" s="57">
        <v>104.9702</v>
      </c>
      <c r="D712" s="58">
        <v>44</v>
      </c>
      <c r="E712" s="59"/>
      <c r="F712" s="58"/>
      <c r="G712" s="60"/>
      <c r="H712" s="58"/>
      <c r="I712" s="58"/>
      <c r="J712" s="60"/>
    </row>
    <row r="713" spans="1:10" ht="18" customHeight="1">
      <c r="A713" s="62" t="s">
        <v>728</v>
      </c>
      <c r="B713" s="58"/>
      <c r="C713" s="57">
        <v>904.9459</v>
      </c>
      <c r="D713" s="58">
        <v>1265</v>
      </c>
      <c r="E713" s="59"/>
      <c r="F713" s="58"/>
      <c r="G713" s="60"/>
      <c r="H713" s="58">
        <v>1016</v>
      </c>
      <c r="I713" s="58"/>
      <c r="J713" s="60"/>
    </row>
    <row r="714" spans="1:10" ht="18" customHeight="1">
      <c r="A714" s="62" t="s">
        <v>729</v>
      </c>
      <c r="B714" s="58"/>
      <c r="C714" s="57">
        <v>1096.3906</v>
      </c>
      <c r="D714" s="58">
        <v>1331</v>
      </c>
      <c r="E714" s="59"/>
      <c r="F714" s="58"/>
      <c r="G714" s="60"/>
      <c r="H714" s="58">
        <v>1220</v>
      </c>
      <c r="I714" s="58"/>
      <c r="J714" s="60"/>
    </row>
    <row r="715" spans="1:11" ht="18" customHeight="1">
      <c r="A715" s="65" t="s">
        <v>730</v>
      </c>
      <c r="B715" s="50">
        <v>457</v>
      </c>
      <c r="C715" s="51">
        <v>511.4566</v>
      </c>
      <c r="D715" s="52">
        <f>SUM(D716:D724)</f>
        <v>669</v>
      </c>
      <c r="E715" s="53">
        <f>D715/C715*100</f>
        <v>130.80288728310475</v>
      </c>
      <c r="F715" s="52">
        <f>D715-B715</f>
        <v>212</v>
      </c>
      <c r="G715" s="54">
        <f>F715/B715*100</f>
        <v>46.389496717724285</v>
      </c>
      <c r="H715" s="52">
        <f>SUM(H716:H724)</f>
        <v>741</v>
      </c>
      <c r="I715" s="52">
        <f>H715-C715</f>
        <v>229.54340000000002</v>
      </c>
      <c r="J715" s="54">
        <f>I715/C715*100</f>
        <v>44.88032806693667</v>
      </c>
      <c r="K715" s="39">
        <v>1</v>
      </c>
    </row>
    <row r="716" spans="1:10" ht="18" customHeight="1">
      <c r="A716" s="62" t="s">
        <v>208</v>
      </c>
      <c r="B716" s="58"/>
      <c r="C716" s="57">
        <v>273.4206</v>
      </c>
      <c r="D716" s="58">
        <v>467</v>
      </c>
      <c r="E716" s="59"/>
      <c r="F716" s="58"/>
      <c r="G716" s="60"/>
      <c r="H716" s="58">
        <v>459</v>
      </c>
      <c r="I716" s="58"/>
      <c r="J716" s="60"/>
    </row>
    <row r="717" spans="1:10" ht="18" customHeight="1">
      <c r="A717" s="62" t="s">
        <v>209</v>
      </c>
      <c r="B717" s="58"/>
      <c r="C717" s="57">
        <v>0</v>
      </c>
      <c r="D717" s="58">
        <v>1</v>
      </c>
      <c r="E717" s="59"/>
      <c r="F717" s="58"/>
      <c r="G717" s="60"/>
      <c r="H717" s="58">
        <v>260</v>
      </c>
      <c r="I717" s="58"/>
      <c r="J717" s="60"/>
    </row>
    <row r="718" spans="1:10" ht="18" customHeight="1">
      <c r="A718" s="62" t="s">
        <v>210</v>
      </c>
      <c r="B718" s="58"/>
      <c r="C718" s="57">
        <v>0</v>
      </c>
      <c r="D718" s="58"/>
      <c r="E718" s="59"/>
      <c r="F718" s="58"/>
      <c r="G718" s="60"/>
      <c r="H718" s="58"/>
      <c r="I718" s="58"/>
      <c r="J718" s="60"/>
    </row>
    <row r="719" spans="1:10" ht="18" customHeight="1">
      <c r="A719" s="62" t="s">
        <v>731</v>
      </c>
      <c r="B719" s="58"/>
      <c r="C719" s="57">
        <v>1</v>
      </c>
      <c r="D719" s="58">
        <v>1</v>
      </c>
      <c r="E719" s="59"/>
      <c r="F719" s="58"/>
      <c r="G719" s="60"/>
      <c r="H719" s="58">
        <v>1</v>
      </c>
      <c r="I719" s="58"/>
      <c r="J719" s="60"/>
    </row>
    <row r="720" spans="1:10" ht="18" customHeight="1">
      <c r="A720" s="62" t="s">
        <v>732</v>
      </c>
      <c r="B720" s="58"/>
      <c r="C720" s="57">
        <v>1</v>
      </c>
      <c r="D720" s="58">
        <v>1</v>
      </c>
      <c r="E720" s="59"/>
      <c r="F720" s="58"/>
      <c r="G720" s="60"/>
      <c r="H720" s="58">
        <v>1</v>
      </c>
      <c r="I720" s="58"/>
      <c r="J720" s="60"/>
    </row>
    <row r="721" spans="1:10" ht="18" customHeight="1">
      <c r="A721" s="62" t="s">
        <v>733</v>
      </c>
      <c r="B721" s="58"/>
      <c r="C721" s="57">
        <v>1</v>
      </c>
      <c r="D721" s="58">
        <v>1</v>
      </c>
      <c r="E721" s="59"/>
      <c r="F721" s="58"/>
      <c r="G721" s="60"/>
      <c r="H721" s="58">
        <v>1</v>
      </c>
      <c r="I721" s="58"/>
      <c r="J721" s="60"/>
    </row>
    <row r="722" spans="1:10" ht="18" customHeight="1">
      <c r="A722" s="62" t="s">
        <v>734</v>
      </c>
      <c r="B722" s="58"/>
      <c r="C722" s="57">
        <v>11</v>
      </c>
      <c r="D722" s="58">
        <v>11</v>
      </c>
      <c r="E722" s="59"/>
      <c r="F722" s="58"/>
      <c r="G722" s="60"/>
      <c r="H722" s="58">
        <v>11</v>
      </c>
      <c r="I722" s="58"/>
      <c r="J722" s="60"/>
    </row>
    <row r="723" spans="1:10" ht="18" customHeight="1">
      <c r="A723" s="62" t="s">
        <v>217</v>
      </c>
      <c r="B723" s="58"/>
      <c r="C723" s="57">
        <v>0</v>
      </c>
      <c r="D723" s="58"/>
      <c r="E723" s="59"/>
      <c r="F723" s="58"/>
      <c r="G723" s="60"/>
      <c r="H723" s="58"/>
      <c r="I723" s="58"/>
      <c r="J723" s="60"/>
    </row>
    <row r="724" spans="1:10" ht="18" customHeight="1">
      <c r="A724" s="62" t="s">
        <v>735</v>
      </c>
      <c r="B724" s="58"/>
      <c r="C724" s="57">
        <v>224.036</v>
      </c>
      <c r="D724" s="58">
        <v>187</v>
      </c>
      <c r="E724" s="59"/>
      <c r="F724" s="58"/>
      <c r="G724" s="60"/>
      <c r="H724" s="58">
        <v>8</v>
      </c>
      <c r="I724" s="58"/>
      <c r="J724" s="60"/>
    </row>
    <row r="725" spans="1:11" ht="18" customHeight="1">
      <c r="A725" s="65" t="s">
        <v>736</v>
      </c>
      <c r="B725" s="52"/>
      <c r="C725" s="51">
        <v>0</v>
      </c>
      <c r="D725" s="52"/>
      <c r="E725" s="53"/>
      <c r="F725" s="52">
        <f>D725-B725</f>
        <v>0</v>
      </c>
      <c r="G725" s="54"/>
      <c r="H725" s="52"/>
      <c r="I725" s="52">
        <f>H725-C725</f>
        <v>0</v>
      </c>
      <c r="J725" s="54"/>
      <c r="K725" s="39">
        <v>1</v>
      </c>
    </row>
    <row r="726" spans="1:10" ht="18" customHeight="1">
      <c r="A726" s="62" t="s">
        <v>737</v>
      </c>
      <c r="B726" s="58"/>
      <c r="C726" s="57">
        <v>0</v>
      </c>
      <c r="D726" s="58"/>
      <c r="E726" s="59"/>
      <c r="F726" s="58"/>
      <c r="G726" s="60"/>
      <c r="H726" s="58"/>
      <c r="I726" s="58"/>
      <c r="J726" s="60"/>
    </row>
    <row r="727" spans="1:11" ht="18" customHeight="1">
      <c r="A727" s="43" t="s">
        <v>738</v>
      </c>
      <c r="B727" s="44">
        <v>5613</v>
      </c>
      <c r="C727" s="45">
        <v>501.20919999999995</v>
      </c>
      <c r="D727" s="46">
        <f>D728+D737+D741+D750+D756+D762+D768+D771+D774+D775+D776+D782+D783+D784+D799</f>
        <v>4202</v>
      </c>
      <c r="E727" s="47">
        <f>D727/C727*100</f>
        <v>838.3724799943817</v>
      </c>
      <c r="F727" s="46">
        <f>D727-B727</f>
        <v>-1411</v>
      </c>
      <c r="G727" s="48">
        <f>F727/B727*100</f>
        <v>-25.13807233208623</v>
      </c>
      <c r="H727" s="46">
        <f>H728+H737+H741+H750+H756+H762+H768+H771+H774+H775+H776+H782+H783+H784+H799</f>
        <v>1902</v>
      </c>
      <c r="I727" s="46">
        <f>H727-C727</f>
        <v>1400.7908</v>
      </c>
      <c r="J727" s="48">
        <f>I727/C727*100</f>
        <v>279.48226010216894</v>
      </c>
      <c r="K727" s="39">
        <v>1</v>
      </c>
    </row>
    <row r="728" spans="1:11" ht="18" customHeight="1">
      <c r="A728" s="65" t="s">
        <v>739</v>
      </c>
      <c r="B728" s="50">
        <v>164</v>
      </c>
      <c r="C728" s="51">
        <v>101.9956</v>
      </c>
      <c r="D728" s="52">
        <f>SUM(D729:D736)</f>
        <v>170</v>
      </c>
      <c r="E728" s="53">
        <f>D728/C728*100</f>
        <v>166.67385651930084</v>
      </c>
      <c r="F728" s="52">
        <f>D728-B728</f>
        <v>6</v>
      </c>
      <c r="G728" s="54">
        <f>F728/B728*100</f>
        <v>3.6585365853658534</v>
      </c>
      <c r="H728" s="52">
        <f>SUM(H729:H736)</f>
        <v>97</v>
      </c>
      <c r="I728" s="52">
        <f>H728-C728</f>
        <v>-4.995599999999996</v>
      </c>
      <c r="J728" s="54">
        <f>I728/C728*100</f>
        <v>-4.897858338987168</v>
      </c>
      <c r="K728" s="39">
        <v>1</v>
      </c>
    </row>
    <row r="729" spans="1:10" ht="18" customHeight="1">
      <c r="A729" s="62" t="s">
        <v>208</v>
      </c>
      <c r="B729" s="58"/>
      <c r="C729" s="57">
        <v>71.9956</v>
      </c>
      <c r="D729" s="58">
        <v>138</v>
      </c>
      <c r="E729" s="59"/>
      <c r="F729" s="58"/>
      <c r="G729" s="60"/>
      <c r="H729" s="58">
        <v>93</v>
      </c>
      <c r="I729" s="58"/>
      <c r="J729" s="60"/>
    </row>
    <row r="730" spans="1:10" ht="18" customHeight="1">
      <c r="A730" s="62" t="s">
        <v>209</v>
      </c>
      <c r="B730" s="58"/>
      <c r="C730" s="57">
        <v>0</v>
      </c>
      <c r="D730" s="58">
        <v>2</v>
      </c>
      <c r="E730" s="59"/>
      <c r="F730" s="58"/>
      <c r="G730" s="60"/>
      <c r="H730" s="58"/>
      <c r="I730" s="58"/>
      <c r="J730" s="60"/>
    </row>
    <row r="731" spans="1:10" ht="18" customHeight="1">
      <c r="A731" s="62" t="s">
        <v>210</v>
      </c>
      <c r="B731" s="58"/>
      <c r="C731" s="57">
        <v>0</v>
      </c>
      <c r="D731" s="58"/>
      <c r="E731" s="59"/>
      <c r="F731" s="58"/>
      <c r="G731" s="60"/>
      <c r="H731" s="58"/>
      <c r="I731" s="58"/>
      <c r="J731" s="60"/>
    </row>
    <row r="732" spans="1:10" ht="18" customHeight="1">
      <c r="A732" s="62" t="s">
        <v>740</v>
      </c>
      <c r="B732" s="58"/>
      <c r="C732" s="57">
        <v>0</v>
      </c>
      <c r="D732" s="58"/>
      <c r="E732" s="59"/>
      <c r="F732" s="58"/>
      <c r="G732" s="60"/>
      <c r="H732" s="58"/>
      <c r="I732" s="58"/>
      <c r="J732" s="60"/>
    </row>
    <row r="733" spans="1:10" ht="18" customHeight="1">
      <c r="A733" s="62" t="s">
        <v>741</v>
      </c>
      <c r="B733" s="58"/>
      <c r="C733" s="57">
        <v>0</v>
      </c>
      <c r="D733" s="58"/>
      <c r="E733" s="59"/>
      <c r="F733" s="58"/>
      <c r="G733" s="60"/>
      <c r="H733" s="58"/>
      <c r="I733" s="58"/>
      <c r="J733" s="60"/>
    </row>
    <row r="734" spans="1:10" ht="18" customHeight="1">
      <c r="A734" s="62" t="s">
        <v>742</v>
      </c>
      <c r="B734" s="58"/>
      <c r="C734" s="57">
        <v>0</v>
      </c>
      <c r="D734" s="58"/>
      <c r="E734" s="59"/>
      <c r="F734" s="58"/>
      <c r="G734" s="60"/>
      <c r="H734" s="58"/>
      <c r="I734" s="58"/>
      <c r="J734" s="60"/>
    </row>
    <row r="735" spans="1:10" ht="18" customHeight="1">
      <c r="A735" s="62" t="s">
        <v>743</v>
      </c>
      <c r="B735" s="58"/>
      <c r="C735" s="57">
        <v>0</v>
      </c>
      <c r="D735" s="58"/>
      <c r="E735" s="59"/>
      <c r="F735" s="58"/>
      <c r="G735" s="60"/>
      <c r="H735" s="58"/>
      <c r="I735" s="58"/>
      <c r="J735" s="60"/>
    </row>
    <row r="736" spans="1:10" ht="18" customHeight="1">
      <c r="A736" s="62" t="s">
        <v>744</v>
      </c>
      <c r="B736" s="58"/>
      <c r="C736" s="57">
        <v>30</v>
      </c>
      <c r="D736" s="58">
        <v>30</v>
      </c>
      <c r="E736" s="59"/>
      <c r="F736" s="58"/>
      <c r="G736" s="60"/>
      <c r="H736" s="58">
        <v>4</v>
      </c>
      <c r="I736" s="58"/>
      <c r="J736" s="60"/>
    </row>
    <row r="737" spans="1:11" ht="18" customHeight="1">
      <c r="A737" s="65" t="s">
        <v>745</v>
      </c>
      <c r="B737" s="52"/>
      <c r="C737" s="51">
        <v>0</v>
      </c>
      <c r="D737" s="52">
        <f>SUM(D738:D740)</f>
        <v>0</v>
      </c>
      <c r="E737" s="53"/>
      <c r="F737" s="52">
        <f>D737-B737</f>
        <v>0</v>
      </c>
      <c r="G737" s="54"/>
      <c r="H737" s="52">
        <f>SUM(H738:H740)</f>
        <v>0</v>
      </c>
      <c r="I737" s="52">
        <f>H737-C737</f>
        <v>0</v>
      </c>
      <c r="J737" s="54"/>
      <c r="K737" s="39">
        <v>1</v>
      </c>
    </row>
    <row r="738" spans="1:10" ht="18" customHeight="1">
      <c r="A738" s="62" t="s">
        <v>746</v>
      </c>
      <c r="B738" s="58"/>
      <c r="C738" s="57">
        <v>0</v>
      </c>
      <c r="D738" s="58"/>
      <c r="E738" s="59"/>
      <c r="F738" s="58"/>
      <c r="G738" s="60"/>
      <c r="H738" s="58"/>
      <c r="I738" s="58"/>
      <c r="J738" s="60"/>
    </row>
    <row r="739" spans="1:10" ht="18" customHeight="1">
      <c r="A739" s="62" t="s">
        <v>747</v>
      </c>
      <c r="B739" s="58"/>
      <c r="C739" s="57">
        <v>0</v>
      </c>
      <c r="D739" s="58"/>
      <c r="E739" s="59"/>
      <c r="F739" s="58"/>
      <c r="G739" s="60"/>
      <c r="H739" s="58"/>
      <c r="I739" s="58"/>
      <c r="J739" s="60"/>
    </row>
    <row r="740" spans="1:10" ht="18" customHeight="1">
      <c r="A740" s="62" t="s">
        <v>748</v>
      </c>
      <c r="B740" s="58"/>
      <c r="C740" s="57">
        <v>0</v>
      </c>
      <c r="D740" s="58"/>
      <c r="E740" s="59"/>
      <c r="F740" s="58"/>
      <c r="G740" s="60"/>
      <c r="H740" s="58"/>
      <c r="I740" s="58"/>
      <c r="J740" s="60"/>
    </row>
    <row r="741" spans="1:11" ht="18" customHeight="1">
      <c r="A741" s="65" t="s">
        <v>749</v>
      </c>
      <c r="B741" s="50">
        <v>161</v>
      </c>
      <c r="C741" s="51">
        <v>98</v>
      </c>
      <c r="D741" s="52">
        <f>SUM(D742:D749)</f>
        <v>290</v>
      </c>
      <c r="E741" s="53">
        <f>D741/C741*100</f>
        <v>295.9183673469388</v>
      </c>
      <c r="F741" s="52">
        <f>D741-B741</f>
        <v>129</v>
      </c>
      <c r="G741" s="54">
        <f>F741/B741*100</f>
        <v>80.12422360248446</v>
      </c>
      <c r="H741" s="52">
        <f>SUM(H742:H749)</f>
        <v>182</v>
      </c>
      <c r="I741" s="52">
        <f>H741-C741</f>
        <v>84</v>
      </c>
      <c r="J741" s="54">
        <f>I741/C741*100</f>
        <v>85.71428571428571</v>
      </c>
      <c r="K741" s="39">
        <v>1</v>
      </c>
    </row>
    <row r="742" spans="1:10" ht="18" customHeight="1">
      <c r="A742" s="62" t="s">
        <v>750</v>
      </c>
      <c r="B742" s="58"/>
      <c r="C742" s="57">
        <v>0</v>
      </c>
      <c r="D742" s="58"/>
      <c r="E742" s="59"/>
      <c r="F742" s="58"/>
      <c r="G742" s="60"/>
      <c r="H742" s="58"/>
      <c r="I742" s="58"/>
      <c r="J742" s="60"/>
    </row>
    <row r="743" spans="1:10" ht="18" customHeight="1">
      <c r="A743" s="62" t="s">
        <v>751</v>
      </c>
      <c r="B743" s="58"/>
      <c r="C743" s="57">
        <v>0</v>
      </c>
      <c r="D743" s="58">
        <v>140</v>
      </c>
      <c r="E743" s="59"/>
      <c r="F743" s="58"/>
      <c r="G743" s="60"/>
      <c r="H743" s="58"/>
      <c r="I743" s="58"/>
      <c r="J743" s="60"/>
    </row>
    <row r="744" spans="1:10" ht="18" customHeight="1">
      <c r="A744" s="62" t="s">
        <v>752</v>
      </c>
      <c r="B744" s="58"/>
      <c r="C744" s="57">
        <v>0</v>
      </c>
      <c r="D744" s="58"/>
      <c r="E744" s="59"/>
      <c r="F744" s="58"/>
      <c r="G744" s="60"/>
      <c r="H744" s="58"/>
      <c r="I744" s="58"/>
      <c r="J744" s="60"/>
    </row>
    <row r="745" spans="1:10" ht="18" customHeight="1">
      <c r="A745" s="62" t="s">
        <v>753</v>
      </c>
      <c r="B745" s="58"/>
      <c r="C745" s="57">
        <v>0</v>
      </c>
      <c r="D745" s="58"/>
      <c r="E745" s="59"/>
      <c r="F745" s="58"/>
      <c r="G745" s="60"/>
      <c r="H745" s="58"/>
      <c r="I745" s="58"/>
      <c r="J745" s="60"/>
    </row>
    <row r="746" spans="1:10" ht="18" customHeight="1">
      <c r="A746" s="62" t="s">
        <v>754</v>
      </c>
      <c r="B746" s="58"/>
      <c r="C746" s="57">
        <v>0</v>
      </c>
      <c r="D746" s="58"/>
      <c r="E746" s="59"/>
      <c r="F746" s="58"/>
      <c r="G746" s="60"/>
      <c r="H746" s="58"/>
      <c r="I746" s="58"/>
      <c r="J746" s="60"/>
    </row>
    <row r="747" spans="1:10" ht="18" customHeight="1">
      <c r="A747" s="62" t="s">
        <v>755</v>
      </c>
      <c r="B747" s="58"/>
      <c r="C747" s="57">
        <v>0</v>
      </c>
      <c r="D747" s="58"/>
      <c r="E747" s="59"/>
      <c r="F747" s="58"/>
      <c r="G747" s="60"/>
      <c r="H747" s="58"/>
      <c r="I747" s="58"/>
      <c r="J747" s="60"/>
    </row>
    <row r="748" spans="1:10" ht="18" customHeight="1">
      <c r="A748" s="62" t="s">
        <v>756</v>
      </c>
      <c r="B748" s="58"/>
      <c r="C748" s="57">
        <v>98</v>
      </c>
      <c r="D748" s="58">
        <v>125</v>
      </c>
      <c r="E748" s="59"/>
      <c r="F748" s="58"/>
      <c r="G748" s="60"/>
      <c r="H748" s="58">
        <v>182</v>
      </c>
      <c r="I748" s="58"/>
      <c r="J748" s="60"/>
    </row>
    <row r="749" spans="1:10" ht="18" customHeight="1">
      <c r="A749" s="62" t="s">
        <v>757</v>
      </c>
      <c r="B749" s="58"/>
      <c r="C749" s="57">
        <v>0</v>
      </c>
      <c r="D749" s="58">
        <v>25</v>
      </c>
      <c r="E749" s="59"/>
      <c r="F749" s="58"/>
      <c r="G749" s="60"/>
      <c r="H749" s="58"/>
      <c r="I749" s="58"/>
      <c r="J749" s="60"/>
    </row>
    <row r="750" spans="1:11" ht="18" customHeight="1">
      <c r="A750" s="65" t="s">
        <v>758</v>
      </c>
      <c r="B750" s="50">
        <v>1245</v>
      </c>
      <c r="C750" s="51">
        <v>25</v>
      </c>
      <c r="D750" s="52">
        <f>SUM(D751:D755)</f>
        <v>1274</v>
      </c>
      <c r="E750" s="53">
        <f>D750/C750*100</f>
        <v>5096</v>
      </c>
      <c r="F750" s="52">
        <f>D750-B750</f>
        <v>29</v>
      </c>
      <c r="G750" s="54">
        <f>F750/B750*100</f>
        <v>2.3293172690763053</v>
      </c>
      <c r="H750" s="52">
        <f>SUM(H751:H755)</f>
        <v>1010</v>
      </c>
      <c r="I750" s="52">
        <f>H750-C750</f>
        <v>985</v>
      </c>
      <c r="J750" s="54">
        <f>I750/C750*100</f>
        <v>3940</v>
      </c>
      <c r="K750" s="39">
        <v>1</v>
      </c>
    </row>
    <row r="751" spans="1:10" ht="18" customHeight="1">
      <c r="A751" s="62" t="s">
        <v>759</v>
      </c>
      <c r="B751" s="58"/>
      <c r="C751" s="57">
        <v>15</v>
      </c>
      <c r="D751" s="58">
        <v>15</v>
      </c>
      <c r="E751" s="59"/>
      <c r="F751" s="58"/>
      <c r="G751" s="60"/>
      <c r="H751" s="58"/>
      <c r="I751" s="58"/>
      <c r="J751" s="60"/>
    </row>
    <row r="752" spans="1:10" ht="18" customHeight="1">
      <c r="A752" s="62" t="s">
        <v>760</v>
      </c>
      <c r="B752" s="58"/>
      <c r="C752" s="57">
        <v>10</v>
      </c>
      <c r="D752" s="58">
        <v>1259</v>
      </c>
      <c r="E752" s="59"/>
      <c r="F752" s="58"/>
      <c r="G752" s="60"/>
      <c r="H752" s="58">
        <v>1010</v>
      </c>
      <c r="I752" s="58"/>
      <c r="J752" s="60"/>
    </row>
    <row r="753" spans="1:10" ht="18" customHeight="1">
      <c r="A753" s="62" t="s">
        <v>761</v>
      </c>
      <c r="B753" s="58"/>
      <c r="C753" s="57">
        <v>0</v>
      </c>
      <c r="D753" s="58"/>
      <c r="E753" s="59"/>
      <c r="F753" s="58"/>
      <c r="G753" s="60"/>
      <c r="H753" s="58"/>
      <c r="I753" s="58"/>
      <c r="J753" s="60"/>
    </row>
    <row r="754" spans="1:10" ht="18" customHeight="1">
      <c r="A754" s="62" t="s">
        <v>762</v>
      </c>
      <c r="B754" s="58"/>
      <c r="C754" s="57">
        <v>0</v>
      </c>
      <c r="D754" s="58"/>
      <c r="E754" s="59"/>
      <c r="F754" s="58"/>
      <c r="G754" s="60"/>
      <c r="H754" s="58"/>
      <c r="I754" s="58"/>
      <c r="J754" s="60"/>
    </row>
    <row r="755" spans="1:10" ht="18" customHeight="1">
      <c r="A755" s="62" t="s">
        <v>763</v>
      </c>
      <c r="B755" s="58"/>
      <c r="C755" s="57">
        <v>0</v>
      </c>
      <c r="D755" s="58"/>
      <c r="E755" s="59"/>
      <c r="F755" s="58"/>
      <c r="G755" s="60"/>
      <c r="H755" s="58"/>
      <c r="I755" s="58"/>
      <c r="J755" s="60"/>
    </row>
    <row r="756" spans="1:11" ht="18" customHeight="1">
      <c r="A756" s="65" t="s">
        <v>764</v>
      </c>
      <c r="B756" s="52"/>
      <c r="C756" s="51">
        <v>0</v>
      </c>
      <c r="D756" s="52">
        <f>SUM(D757:D761)</f>
        <v>0</v>
      </c>
      <c r="E756" s="53"/>
      <c r="F756" s="52">
        <f>D756-B756</f>
        <v>0</v>
      </c>
      <c r="G756" s="54"/>
      <c r="H756" s="52">
        <f>SUM(H757:H761)</f>
        <v>0</v>
      </c>
      <c r="I756" s="52">
        <f>H756-C756</f>
        <v>0</v>
      </c>
      <c r="J756" s="54"/>
      <c r="K756" s="39">
        <v>1</v>
      </c>
    </row>
    <row r="757" spans="1:10" ht="18" customHeight="1">
      <c r="A757" s="62" t="s">
        <v>765</v>
      </c>
      <c r="B757" s="58"/>
      <c r="C757" s="57">
        <v>0</v>
      </c>
      <c r="D757" s="58"/>
      <c r="E757" s="59"/>
      <c r="F757" s="58"/>
      <c r="G757" s="60"/>
      <c r="H757" s="58"/>
      <c r="I757" s="58"/>
      <c r="J757" s="60"/>
    </row>
    <row r="758" spans="1:10" ht="18" customHeight="1">
      <c r="A758" s="62" t="s">
        <v>766</v>
      </c>
      <c r="B758" s="58"/>
      <c r="C758" s="57">
        <v>0</v>
      </c>
      <c r="D758" s="58"/>
      <c r="E758" s="59"/>
      <c r="F758" s="58"/>
      <c r="G758" s="60"/>
      <c r="H758" s="58"/>
      <c r="I758" s="58"/>
      <c r="J758" s="60"/>
    </row>
    <row r="759" spans="1:10" ht="18" customHeight="1">
      <c r="A759" s="62" t="s">
        <v>767</v>
      </c>
      <c r="B759" s="58"/>
      <c r="C759" s="57">
        <v>0</v>
      </c>
      <c r="D759" s="58"/>
      <c r="E759" s="59"/>
      <c r="F759" s="58"/>
      <c r="G759" s="60"/>
      <c r="H759" s="58"/>
      <c r="I759" s="58"/>
      <c r="J759" s="60"/>
    </row>
    <row r="760" spans="1:10" ht="18" customHeight="1">
      <c r="A760" s="62" t="s">
        <v>768</v>
      </c>
      <c r="B760" s="58"/>
      <c r="C760" s="57">
        <v>0</v>
      </c>
      <c r="D760" s="58"/>
      <c r="E760" s="59"/>
      <c r="F760" s="58"/>
      <c r="G760" s="60"/>
      <c r="H760" s="58"/>
      <c r="I760" s="58"/>
      <c r="J760" s="60"/>
    </row>
    <row r="761" spans="1:10" ht="18" customHeight="1">
      <c r="A761" s="62" t="s">
        <v>769</v>
      </c>
      <c r="B761" s="58"/>
      <c r="C761" s="57">
        <v>0</v>
      </c>
      <c r="D761" s="58"/>
      <c r="E761" s="59"/>
      <c r="F761" s="58"/>
      <c r="G761" s="60"/>
      <c r="H761" s="58"/>
      <c r="I761" s="58"/>
      <c r="J761" s="60"/>
    </row>
    <row r="762" spans="1:11" ht="18" customHeight="1">
      <c r="A762" s="65" t="s">
        <v>770</v>
      </c>
      <c r="B762" s="50">
        <v>815</v>
      </c>
      <c r="C762" s="51">
        <v>0</v>
      </c>
      <c r="D762" s="52">
        <f>SUM(D763:D767)</f>
        <v>816</v>
      </c>
      <c r="E762" s="53"/>
      <c r="F762" s="52">
        <f>D762-B762</f>
        <v>1</v>
      </c>
      <c r="G762" s="54">
        <f>F762/B762*100</f>
        <v>0.1226993865030675</v>
      </c>
      <c r="H762" s="52">
        <f>SUM(H763:H767)</f>
        <v>414</v>
      </c>
      <c r="I762" s="52">
        <f>H762-C762</f>
        <v>414</v>
      </c>
      <c r="J762" s="54"/>
      <c r="K762" s="39">
        <v>1</v>
      </c>
    </row>
    <row r="763" spans="1:10" ht="18" customHeight="1">
      <c r="A763" s="62" t="s">
        <v>771</v>
      </c>
      <c r="B763" s="58"/>
      <c r="C763" s="57">
        <v>0</v>
      </c>
      <c r="D763" s="58">
        <v>406</v>
      </c>
      <c r="E763" s="59"/>
      <c r="F763" s="58"/>
      <c r="G763" s="60"/>
      <c r="H763" s="58"/>
      <c r="I763" s="58"/>
      <c r="J763" s="60"/>
    </row>
    <row r="764" spans="1:10" ht="18" customHeight="1">
      <c r="A764" s="62" t="s">
        <v>772</v>
      </c>
      <c r="B764" s="58"/>
      <c r="C764" s="57">
        <v>0</v>
      </c>
      <c r="D764" s="58"/>
      <c r="E764" s="59"/>
      <c r="F764" s="58"/>
      <c r="G764" s="60"/>
      <c r="H764" s="58"/>
      <c r="I764" s="58"/>
      <c r="J764" s="60"/>
    </row>
    <row r="765" spans="1:10" ht="18" customHeight="1">
      <c r="A765" s="62" t="s">
        <v>773</v>
      </c>
      <c r="B765" s="58"/>
      <c r="C765" s="57">
        <v>0</v>
      </c>
      <c r="D765" s="58"/>
      <c r="E765" s="59"/>
      <c r="F765" s="58"/>
      <c r="G765" s="60"/>
      <c r="H765" s="58"/>
      <c r="I765" s="58"/>
      <c r="J765" s="60"/>
    </row>
    <row r="766" spans="1:10" ht="18" customHeight="1">
      <c r="A766" s="62" t="s">
        <v>774</v>
      </c>
      <c r="B766" s="58"/>
      <c r="C766" s="57">
        <v>0</v>
      </c>
      <c r="D766" s="58"/>
      <c r="E766" s="59"/>
      <c r="F766" s="58"/>
      <c r="G766" s="60"/>
      <c r="H766" s="58"/>
      <c r="I766" s="58"/>
      <c r="J766" s="60"/>
    </row>
    <row r="767" spans="1:10" ht="18" customHeight="1">
      <c r="A767" s="62" t="s">
        <v>775</v>
      </c>
      <c r="B767" s="58"/>
      <c r="C767" s="57">
        <v>0</v>
      </c>
      <c r="D767" s="58">
        <v>410</v>
      </c>
      <c r="E767" s="59"/>
      <c r="F767" s="58"/>
      <c r="G767" s="60"/>
      <c r="H767" s="58">
        <v>414</v>
      </c>
      <c r="I767" s="58"/>
      <c r="J767" s="60"/>
    </row>
    <row r="768" spans="1:11" ht="18" customHeight="1">
      <c r="A768" s="65" t="s">
        <v>776</v>
      </c>
      <c r="B768" s="50">
        <v>850</v>
      </c>
      <c r="C768" s="51">
        <v>0</v>
      </c>
      <c r="D768" s="52">
        <f>SUM(D769:D770)</f>
        <v>715</v>
      </c>
      <c r="E768" s="53"/>
      <c r="F768" s="52">
        <f>D768-B768</f>
        <v>-135</v>
      </c>
      <c r="G768" s="54">
        <f>F768/B768*100</f>
        <v>-15.88235294117647</v>
      </c>
      <c r="H768" s="52">
        <f>SUM(H769:H770)</f>
        <v>0</v>
      </c>
      <c r="I768" s="52">
        <f>H768-C768</f>
        <v>0</v>
      </c>
      <c r="J768" s="54"/>
      <c r="K768" s="39">
        <v>1</v>
      </c>
    </row>
    <row r="769" spans="1:10" ht="18" customHeight="1">
      <c r="A769" s="62" t="s">
        <v>777</v>
      </c>
      <c r="B769" s="58"/>
      <c r="C769" s="57">
        <v>0</v>
      </c>
      <c r="D769" s="58"/>
      <c r="E769" s="59"/>
      <c r="F769" s="58"/>
      <c r="G769" s="60"/>
      <c r="H769" s="58"/>
      <c r="I769" s="58"/>
      <c r="J769" s="60"/>
    </row>
    <row r="770" spans="1:10" ht="18" customHeight="1">
      <c r="A770" s="62" t="s">
        <v>778</v>
      </c>
      <c r="B770" s="58"/>
      <c r="C770" s="57">
        <v>0</v>
      </c>
      <c r="D770" s="58">
        <v>715</v>
      </c>
      <c r="E770" s="59"/>
      <c r="F770" s="58"/>
      <c r="G770" s="60"/>
      <c r="H770" s="58"/>
      <c r="I770" s="58"/>
      <c r="J770" s="60"/>
    </row>
    <row r="771" spans="1:11" ht="18" customHeight="1">
      <c r="A771" s="65" t="s">
        <v>779</v>
      </c>
      <c r="B771" s="52"/>
      <c r="C771" s="51">
        <v>0</v>
      </c>
      <c r="D771" s="52">
        <f>SUM(D772:D773)</f>
        <v>0</v>
      </c>
      <c r="E771" s="53"/>
      <c r="F771" s="52">
        <f>D771-B771</f>
        <v>0</v>
      </c>
      <c r="G771" s="54"/>
      <c r="H771" s="52">
        <f>SUM(H772:H773)</f>
        <v>0</v>
      </c>
      <c r="I771" s="52">
        <f>H771-C771</f>
        <v>0</v>
      </c>
      <c r="J771" s="54"/>
      <c r="K771" s="39">
        <v>1</v>
      </c>
    </row>
    <row r="772" spans="1:10" ht="18" customHeight="1">
      <c r="A772" s="62" t="s">
        <v>780</v>
      </c>
      <c r="B772" s="58"/>
      <c r="C772" s="57">
        <v>0</v>
      </c>
      <c r="D772" s="58"/>
      <c r="E772" s="59"/>
      <c r="F772" s="58"/>
      <c r="G772" s="60"/>
      <c r="H772" s="58"/>
      <c r="I772" s="58"/>
      <c r="J772" s="60"/>
    </row>
    <row r="773" spans="1:10" ht="18" customHeight="1">
      <c r="A773" s="62" t="s">
        <v>781</v>
      </c>
      <c r="B773" s="58"/>
      <c r="C773" s="57">
        <v>0</v>
      </c>
      <c r="D773" s="58"/>
      <c r="E773" s="59"/>
      <c r="F773" s="58"/>
      <c r="G773" s="60"/>
      <c r="H773" s="58"/>
      <c r="I773" s="58"/>
      <c r="J773" s="60"/>
    </row>
    <row r="774" spans="1:11" ht="18" customHeight="1">
      <c r="A774" s="65" t="s">
        <v>782</v>
      </c>
      <c r="B774" s="52"/>
      <c r="C774" s="51">
        <v>0</v>
      </c>
      <c r="D774" s="52"/>
      <c r="E774" s="53"/>
      <c r="F774" s="52">
        <f>D774-B774</f>
        <v>0</v>
      </c>
      <c r="G774" s="54"/>
      <c r="H774" s="52"/>
      <c r="I774" s="52">
        <f>H774-C774</f>
        <v>0</v>
      </c>
      <c r="J774" s="54"/>
      <c r="K774" s="39">
        <v>1</v>
      </c>
    </row>
    <row r="775" spans="1:11" ht="18" customHeight="1">
      <c r="A775" s="65" t="s">
        <v>783</v>
      </c>
      <c r="B775" s="50">
        <v>106</v>
      </c>
      <c r="C775" s="51">
        <v>123</v>
      </c>
      <c r="D775" s="52">
        <v>22</v>
      </c>
      <c r="E775" s="53">
        <f>D775/C775*100</f>
        <v>17.88617886178862</v>
      </c>
      <c r="F775" s="52">
        <f>D775-B775</f>
        <v>-84</v>
      </c>
      <c r="G775" s="54">
        <f>F775/B775*100</f>
        <v>-79.24528301886792</v>
      </c>
      <c r="H775" s="52">
        <v>23</v>
      </c>
      <c r="I775" s="52">
        <f>H775-C775</f>
        <v>-100</v>
      </c>
      <c r="J775" s="54">
        <f>I775/C775*100</f>
        <v>-81.30081300813008</v>
      </c>
      <c r="K775" s="39">
        <v>1</v>
      </c>
    </row>
    <row r="776" spans="1:11" ht="18" customHeight="1">
      <c r="A776" s="65" t="s">
        <v>784</v>
      </c>
      <c r="B776" s="50">
        <v>2250</v>
      </c>
      <c r="C776" s="51">
        <v>153.21359999999999</v>
      </c>
      <c r="D776" s="52">
        <f>SUM(D777:D781)</f>
        <v>915</v>
      </c>
      <c r="E776" s="53">
        <f>D776/C776*100</f>
        <v>597.2054700104952</v>
      </c>
      <c r="F776" s="52">
        <f>D776-B776</f>
        <v>-1335</v>
      </c>
      <c r="G776" s="54">
        <f>F776/B776*100</f>
        <v>-59.333333333333336</v>
      </c>
      <c r="H776" s="52">
        <f>SUM(H777:H781)</f>
        <v>176</v>
      </c>
      <c r="I776" s="52">
        <f>H776-C776</f>
        <v>22.786400000000015</v>
      </c>
      <c r="J776" s="54">
        <f>I776/C776*100</f>
        <v>14.872308985625308</v>
      </c>
      <c r="K776" s="39">
        <v>1</v>
      </c>
    </row>
    <row r="777" spans="1:10" ht="18" customHeight="1">
      <c r="A777" s="62" t="s">
        <v>785</v>
      </c>
      <c r="B777" s="58"/>
      <c r="C777" s="57">
        <v>15</v>
      </c>
      <c r="D777" s="58">
        <v>15</v>
      </c>
      <c r="E777" s="59"/>
      <c r="F777" s="58"/>
      <c r="G777" s="60"/>
      <c r="H777" s="58">
        <v>15</v>
      </c>
      <c r="I777" s="58"/>
      <c r="J777" s="60"/>
    </row>
    <row r="778" spans="1:10" ht="18" customHeight="1">
      <c r="A778" s="62" t="s">
        <v>786</v>
      </c>
      <c r="B778" s="58"/>
      <c r="C778" s="57">
        <v>102.2136</v>
      </c>
      <c r="D778" s="58">
        <v>199</v>
      </c>
      <c r="E778" s="59"/>
      <c r="F778" s="58"/>
      <c r="G778" s="60"/>
      <c r="H778" s="58">
        <v>141</v>
      </c>
      <c r="I778" s="58"/>
      <c r="J778" s="60"/>
    </row>
    <row r="779" spans="1:10" ht="18" customHeight="1">
      <c r="A779" s="62" t="s">
        <v>787</v>
      </c>
      <c r="B779" s="58"/>
      <c r="C779" s="57">
        <v>36</v>
      </c>
      <c r="D779" s="58">
        <v>701</v>
      </c>
      <c r="E779" s="59"/>
      <c r="F779" s="58"/>
      <c r="G779" s="60"/>
      <c r="H779" s="58">
        <v>20</v>
      </c>
      <c r="I779" s="58"/>
      <c r="J779" s="60"/>
    </row>
    <row r="780" spans="1:10" ht="18" customHeight="1">
      <c r="A780" s="62" t="s">
        <v>788</v>
      </c>
      <c r="B780" s="58"/>
      <c r="C780" s="57">
        <v>0</v>
      </c>
      <c r="D780" s="58"/>
      <c r="E780" s="59"/>
      <c r="F780" s="58"/>
      <c r="G780" s="60"/>
      <c r="H780" s="58"/>
      <c r="I780" s="58"/>
      <c r="J780" s="60"/>
    </row>
    <row r="781" spans="1:10" ht="18" customHeight="1">
      <c r="A781" s="62" t="s">
        <v>789</v>
      </c>
      <c r="B781" s="58"/>
      <c r="C781" s="57">
        <v>0</v>
      </c>
      <c r="D781" s="58"/>
      <c r="E781" s="59"/>
      <c r="F781" s="58"/>
      <c r="G781" s="60"/>
      <c r="H781" s="58"/>
      <c r="I781" s="58"/>
      <c r="J781" s="60"/>
    </row>
    <row r="782" spans="1:11" ht="18" customHeight="1">
      <c r="A782" s="65" t="s">
        <v>790</v>
      </c>
      <c r="B782" s="50">
        <v>22</v>
      </c>
      <c r="C782" s="51">
        <v>0</v>
      </c>
      <c r="D782" s="52"/>
      <c r="E782" s="53"/>
      <c r="F782" s="52">
        <f>D782-B782</f>
        <v>-22</v>
      </c>
      <c r="G782" s="54">
        <f>F782/B782*100</f>
        <v>-100</v>
      </c>
      <c r="H782" s="52"/>
      <c r="I782" s="52">
        <f>H782-C782</f>
        <v>0</v>
      </c>
      <c r="J782" s="54"/>
      <c r="K782" s="39">
        <v>1</v>
      </c>
    </row>
    <row r="783" spans="1:11" ht="18" customHeight="1">
      <c r="A783" s="65" t="s">
        <v>791</v>
      </c>
      <c r="B783" s="52"/>
      <c r="C783" s="51">
        <v>0</v>
      </c>
      <c r="D783" s="52"/>
      <c r="E783" s="53"/>
      <c r="F783" s="52">
        <f>D783-B783</f>
        <v>0</v>
      </c>
      <c r="G783" s="54"/>
      <c r="H783" s="52"/>
      <c r="I783" s="52">
        <f>H783-C783</f>
        <v>0</v>
      </c>
      <c r="J783" s="54"/>
      <c r="K783" s="39">
        <v>1</v>
      </c>
    </row>
    <row r="784" spans="1:11" ht="18" customHeight="1">
      <c r="A784" s="65" t="s">
        <v>792</v>
      </c>
      <c r="B784" s="52"/>
      <c r="C784" s="51">
        <v>0</v>
      </c>
      <c r="D784" s="52">
        <f>SUM(D785:D798)</f>
        <v>0</v>
      </c>
      <c r="E784" s="53"/>
      <c r="F784" s="52">
        <f>D784-B784</f>
        <v>0</v>
      </c>
      <c r="G784" s="54"/>
      <c r="H784" s="52">
        <f>SUM(H785:H798)</f>
        <v>0</v>
      </c>
      <c r="I784" s="52">
        <f>H784-C784</f>
        <v>0</v>
      </c>
      <c r="J784" s="54"/>
      <c r="K784" s="39">
        <v>1</v>
      </c>
    </row>
    <row r="785" spans="1:10" ht="18" customHeight="1">
      <c r="A785" s="62" t="s">
        <v>208</v>
      </c>
      <c r="B785" s="58"/>
      <c r="C785" s="57">
        <v>0</v>
      </c>
      <c r="D785" s="58"/>
      <c r="E785" s="59"/>
      <c r="F785" s="58"/>
      <c r="G785" s="60"/>
      <c r="H785" s="58"/>
      <c r="I785" s="58"/>
      <c r="J785" s="60"/>
    </row>
    <row r="786" spans="1:10" ht="18" customHeight="1">
      <c r="A786" s="62" t="s">
        <v>209</v>
      </c>
      <c r="B786" s="58"/>
      <c r="C786" s="57">
        <v>0</v>
      </c>
      <c r="D786" s="58"/>
      <c r="E786" s="59"/>
      <c r="F786" s="58"/>
      <c r="G786" s="60"/>
      <c r="H786" s="58"/>
      <c r="I786" s="58"/>
      <c r="J786" s="60"/>
    </row>
    <row r="787" spans="1:10" ht="18" customHeight="1">
      <c r="A787" s="62" t="s">
        <v>210</v>
      </c>
      <c r="B787" s="58"/>
      <c r="C787" s="57">
        <v>0</v>
      </c>
      <c r="D787" s="58"/>
      <c r="E787" s="59"/>
      <c r="F787" s="58"/>
      <c r="G787" s="60"/>
      <c r="H787" s="58"/>
      <c r="I787" s="58"/>
      <c r="J787" s="60"/>
    </row>
    <row r="788" spans="1:10" ht="18" customHeight="1">
      <c r="A788" s="62" t="s">
        <v>793</v>
      </c>
      <c r="B788" s="58"/>
      <c r="C788" s="57">
        <v>0</v>
      </c>
      <c r="D788" s="58"/>
      <c r="E788" s="59"/>
      <c r="F788" s="58"/>
      <c r="G788" s="60"/>
      <c r="H788" s="58"/>
      <c r="I788" s="58"/>
      <c r="J788" s="60"/>
    </row>
    <row r="789" spans="1:10" ht="18" customHeight="1">
      <c r="A789" s="62" t="s">
        <v>794</v>
      </c>
      <c r="B789" s="58"/>
      <c r="C789" s="57">
        <v>0</v>
      </c>
      <c r="D789" s="58"/>
      <c r="E789" s="59"/>
      <c r="F789" s="58"/>
      <c r="G789" s="60"/>
      <c r="H789" s="58"/>
      <c r="I789" s="58"/>
      <c r="J789" s="60"/>
    </row>
    <row r="790" spans="1:10" ht="18" customHeight="1">
      <c r="A790" s="62" t="s">
        <v>795</v>
      </c>
      <c r="B790" s="58"/>
      <c r="C790" s="57">
        <v>0</v>
      </c>
      <c r="D790" s="58"/>
      <c r="E790" s="59"/>
      <c r="F790" s="58"/>
      <c r="G790" s="60"/>
      <c r="H790" s="58"/>
      <c r="I790" s="58"/>
      <c r="J790" s="60"/>
    </row>
    <row r="791" spans="1:10" ht="18" customHeight="1">
      <c r="A791" s="62" t="s">
        <v>796</v>
      </c>
      <c r="B791" s="58"/>
      <c r="C791" s="57">
        <v>0</v>
      </c>
      <c r="D791" s="58"/>
      <c r="E791" s="59"/>
      <c r="F791" s="58"/>
      <c r="G791" s="60"/>
      <c r="H791" s="58"/>
      <c r="I791" s="58"/>
      <c r="J791" s="60"/>
    </row>
    <row r="792" spans="1:10" ht="18" customHeight="1">
      <c r="A792" s="62" t="s">
        <v>797</v>
      </c>
      <c r="B792" s="58"/>
      <c r="C792" s="57">
        <v>0</v>
      </c>
      <c r="D792" s="58"/>
      <c r="E792" s="59"/>
      <c r="F792" s="58"/>
      <c r="G792" s="60"/>
      <c r="H792" s="58"/>
      <c r="I792" s="58"/>
      <c r="J792" s="60"/>
    </row>
    <row r="793" spans="1:10" ht="18" customHeight="1">
      <c r="A793" s="62" t="s">
        <v>798</v>
      </c>
      <c r="B793" s="58"/>
      <c r="C793" s="57">
        <v>0</v>
      </c>
      <c r="D793" s="58"/>
      <c r="E793" s="59"/>
      <c r="F793" s="58"/>
      <c r="G793" s="60"/>
      <c r="H793" s="58"/>
      <c r="I793" s="58"/>
      <c r="J793" s="60"/>
    </row>
    <row r="794" spans="1:10" ht="18" customHeight="1">
      <c r="A794" s="62" t="s">
        <v>799</v>
      </c>
      <c r="B794" s="58"/>
      <c r="C794" s="57">
        <v>0</v>
      </c>
      <c r="D794" s="58"/>
      <c r="E794" s="59"/>
      <c r="F794" s="58"/>
      <c r="G794" s="60"/>
      <c r="H794" s="58"/>
      <c r="I794" s="58"/>
      <c r="J794" s="60"/>
    </row>
    <row r="795" spans="1:10" ht="18" customHeight="1">
      <c r="A795" s="62" t="s">
        <v>251</v>
      </c>
      <c r="B795" s="58"/>
      <c r="C795" s="57">
        <v>0</v>
      </c>
      <c r="D795" s="58"/>
      <c r="E795" s="59"/>
      <c r="F795" s="58"/>
      <c r="G795" s="60"/>
      <c r="H795" s="58"/>
      <c r="I795" s="58"/>
      <c r="J795" s="60"/>
    </row>
    <row r="796" spans="1:10" ht="18" customHeight="1">
      <c r="A796" s="62" t="s">
        <v>800</v>
      </c>
      <c r="B796" s="58"/>
      <c r="C796" s="57">
        <v>0</v>
      </c>
      <c r="D796" s="58"/>
      <c r="E796" s="59"/>
      <c r="F796" s="58"/>
      <c r="G796" s="60"/>
      <c r="H796" s="58"/>
      <c r="I796" s="58"/>
      <c r="J796" s="60"/>
    </row>
    <row r="797" spans="1:10" ht="18" customHeight="1">
      <c r="A797" s="62" t="s">
        <v>217</v>
      </c>
      <c r="B797" s="58"/>
      <c r="C797" s="57">
        <v>0</v>
      </c>
      <c r="D797" s="58"/>
      <c r="E797" s="59"/>
      <c r="F797" s="58"/>
      <c r="G797" s="60"/>
      <c r="H797" s="58"/>
      <c r="I797" s="58"/>
      <c r="J797" s="60"/>
    </row>
    <row r="798" spans="1:10" ht="18" customHeight="1">
      <c r="A798" s="62" t="s">
        <v>801</v>
      </c>
      <c r="B798" s="58"/>
      <c r="C798" s="57">
        <v>0</v>
      </c>
      <c r="D798" s="58"/>
      <c r="E798" s="59"/>
      <c r="F798" s="58"/>
      <c r="G798" s="60"/>
      <c r="H798" s="58"/>
      <c r="I798" s="58"/>
      <c r="J798" s="60"/>
    </row>
    <row r="799" spans="1:10" ht="18" customHeight="1">
      <c r="A799" s="62" t="s">
        <v>802</v>
      </c>
      <c r="B799" s="58"/>
      <c r="C799" s="57">
        <v>0</v>
      </c>
      <c r="D799" s="58"/>
      <c r="E799" s="59"/>
      <c r="F799" s="58"/>
      <c r="G799" s="60"/>
      <c r="H799" s="58"/>
      <c r="I799" s="58"/>
      <c r="J799" s="60"/>
    </row>
    <row r="800" spans="1:11" ht="18" customHeight="1">
      <c r="A800" s="43" t="s">
        <v>803</v>
      </c>
      <c r="B800" s="44">
        <v>8350</v>
      </c>
      <c r="C800" s="45">
        <v>6314.3382</v>
      </c>
      <c r="D800" s="46">
        <f>D801+D813+D814+D817+D818+D819</f>
        <v>15442</v>
      </c>
      <c r="E800" s="47">
        <f>D800/C800*100</f>
        <v>244.55452829561773</v>
      </c>
      <c r="F800" s="46">
        <f>D800-B800</f>
        <v>7092</v>
      </c>
      <c r="G800" s="48">
        <f>F800/B800*100</f>
        <v>84.93413173652694</v>
      </c>
      <c r="H800" s="46">
        <f>H801+H813+H814+H817+H818+H819</f>
        <v>7733</v>
      </c>
      <c r="I800" s="46">
        <f>H800-C800</f>
        <v>1418.6617999999999</v>
      </c>
      <c r="J800" s="48">
        <f>I800/C800*100</f>
        <v>22.467307816993394</v>
      </c>
      <c r="K800" s="39">
        <v>1</v>
      </c>
    </row>
    <row r="801" spans="1:11" ht="18" customHeight="1">
      <c r="A801" s="65" t="s">
        <v>804</v>
      </c>
      <c r="B801" s="50">
        <v>1598</v>
      </c>
      <c r="C801" s="51">
        <v>2390.9948999999997</v>
      </c>
      <c r="D801" s="52">
        <f>SUM(D802:D812)</f>
        <v>1870</v>
      </c>
      <c r="E801" s="53">
        <f>D801/C801*100</f>
        <v>78.21012081623428</v>
      </c>
      <c r="F801" s="52">
        <f>D801-B801</f>
        <v>272</v>
      </c>
      <c r="G801" s="54">
        <f>F801/B801*100</f>
        <v>17.02127659574468</v>
      </c>
      <c r="H801" s="52">
        <f>SUM(H802:H812)</f>
        <v>1852</v>
      </c>
      <c r="I801" s="52">
        <f>H801-C801</f>
        <v>-538.9948999999997</v>
      </c>
      <c r="J801" s="54">
        <f>I801/C801*100</f>
        <v>-22.54270387611449</v>
      </c>
      <c r="K801" s="39">
        <v>1</v>
      </c>
    </row>
    <row r="802" spans="1:10" ht="18" customHeight="1">
      <c r="A802" s="62" t="s">
        <v>805</v>
      </c>
      <c r="B802" s="58"/>
      <c r="C802" s="57">
        <v>127.1693</v>
      </c>
      <c r="D802" s="58">
        <v>259</v>
      </c>
      <c r="E802" s="59"/>
      <c r="F802" s="58"/>
      <c r="G802" s="60"/>
      <c r="H802" s="58"/>
      <c r="I802" s="58"/>
      <c r="J802" s="60"/>
    </row>
    <row r="803" spans="1:10" ht="18" customHeight="1">
      <c r="A803" s="62" t="s">
        <v>806</v>
      </c>
      <c r="B803" s="58"/>
      <c r="C803" s="57">
        <v>0</v>
      </c>
      <c r="D803" s="58">
        <v>2</v>
      </c>
      <c r="E803" s="59"/>
      <c r="F803" s="58"/>
      <c r="G803" s="60"/>
      <c r="H803" s="58">
        <v>174</v>
      </c>
      <c r="I803" s="58"/>
      <c r="J803" s="60"/>
    </row>
    <row r="804" spans="1:10" ht="18" customHeight="1">
      <c r="A804" s="62" t="s">
        <v>807</v>
      </c>
      <c r="B804" s="58"/>
      <c r="C804" s="57">
        <v>0</v>
      </c>
      <c r="D804" s="58"/>
      <c r="E804" s="59"/>
      <c r="F804" s="58"/>
      <c r="G804" s="60"/>
      <c r="H804" s="58"/>
      <c r="I804" s="58"/>
      <c r="J804" s="60"/>
    </row>
    <row r="805" spans="1:10" ht="18" customHeight="1">
      <c r="A805" s="62" t="s">
        <v>808</v>
      </c>
      <c r="B805" s="58"/>
      <c r="C805" s="57">
        <v>791.7915</v>
      </c>
      <c r="D805" s="58">
        <v>1044</v>
      </c>
      <c r="E805" s="59"/>
      <c r="F805" s="58"/>
      <c r="G805" s="60"/>
      <c r="H805" s="58">
        <v>883</v>
      </c>
      <c r="I805" s="58"/>
      <c r="J805" s="60"/>
    </row>
    <row r="806" spans="1:10" ht="18" customHeight="1">
      <c r="A806" s="62" t="s">
        <v>809</v>
      </c>
      <c r="B806" s="58"/>
      <c r="C806" s="57">
        <v>0</v>
      </c>
      <c r="D806" s="58"/>
      <c r="E806" s="59"/>
      <c r="F806" s="58"/>
      <c r="G806" s="60"/>
      <c r="H806" s="58"/>
      <c r="I806" s="58"/>
      <c r="J806" s="60"/>
    </row>
    <row r="807" spans="1:10" ht="18" customHeight="1">
      <c r="A807" s="62" t="s">
        <v>810</v>
      </c>
      <c r="B807" s="58"/>
      <c r="C807" s="57">
        <v>69.7508</v>
      </c>
      <c r="D807" s="58">
        <v>94</v>
      </c>
      <c r="E807" s="59"/>
      <c r="F807" s="58"/>
      <c r="G807" s="60"/>
      <c r="H807" s="58">
        <v>87</v>
      </c>
      <c r="I807" s="58"/>
      <c r="J807" s="60"/>
    </row>
    <row r="808" spans="1:10" ht="18" customHeight="1">
      <c r="A808" s="62" t="s">
        <v>811</v>
      </c>
      <c r="B808" s="58"/>
      <c r="C808" s="57">
        <v>23.0502</v>
      </c>
      <c r="D808" s="58">
        <v>31</v>
      </c>
      <c r="E808" s="59"/>
      <c r="F808" s="58"/>
      <c r="G808" s="60"/>
      <c r="H808" s="58">
        <v>33</v>
      </c>
      <c r="I808" s="58"/>
      <c r="J808" s="60"/>
    </row>
    <row r="809" spans="1:10" ht="18" customHeight="1">
      <c r="A809" s="62" t="s">
        <v>812</v>
      </c>
      <c r="B809" s="58"/>
      <c r="C809" s="57">
        <v>0</v>
      </c>
      <c r="D809" s="58"/>
      <c r="E809" s="59"/>
      <c r="F809" s="58"/>
      <c r="G809" s="60"/>
      <c r="H809" s="58"/>
      <c r="I809" s="58"/>
      <c r="J809" s="60"/>
    </row>
    <row r="810" spans="1:10" ht="18" customHeight="1">
      <c r="A810" s="62" t="s">
        <v>813</v>
      </c>
      <c r="B810" s="58"/>
      <c r="C810" s="57">
        <v>20.6276</v>
      </c>
      <c r="D810" s="58">
        <v>75</v>
      </c>
      <c r="E810" s="59"/>
      <c r="F810" s="58"/>
      <c r="G810" s="60"/>
      <c r="H810" s="58">
        <v>55</v>
      </c>
      <c r="I810" s="58"/>
      <c r="J810" s="60"/>
    </row>
    <row r="811" spans="1:10" ht="18" customHeight="1">
      <c r="A811" s="62" t="s">
        <v>814</v>
      </c>
      <c r="B811" s="58"/>
      <c r="C811" s="57">
        <v>0</v>
      </c>
      <c r="D811" s="58"/>
      <c r="E811" s="59"/>
      <c r="F811" s="58"/>
      <c r="G811" s="60"/>
      <c r="H811" s="58"/>
      <c r="I811" s="58"/>
      <c r="J811" s="60"/>
    </row>
    <row r="812" spans="1:10" ht="18" customHeight="1">
      <c r="A812" s="62" t="s">
        <v>815</v>
      </c>
      <c r="B812" s="58"/>
      <c r="C812" s="57">
        <v>1358.6055</v>
      </c>
      <c r="D812" s="58">
        <v>365</v>
      </c>
      <c r="E812" s="59"/>
      <c r="F812" s="58"/>
      <c r="G812" s="60"/>
      <c r="H812" s="58">
        <v>620</v>
      </c>
      <c r="I812" s="58"/>
      <c r="J812" s="60"/>
    </row>
    <row r="813" spans="1:11" ht="18" customHeight="1">
      <c r="A813" s="65" t="s">
        <v>816</v>
      </c>
      <c r="B813" s="50">
        <v>1216</v>
      </c>
      <c r="C813" s="51">
        <v>752.9327</v>
      </c>
      <c r="D813" s="52">
        <v>529</v>
      </c>
      <c r="E813" s="53">
        <f>D813/C813*100</f>
        <v>70.25860345818424</v>
      </c>
      <c r="F813" s="52">
        <f>D813-B813</f>
        <v>-687</v>
      </c>
      <c r="G813" s="54">
        <f>F813/B813*100</f>
        <v>-56.49671052631579</v>
      </c>
      <c r="H813" s="52">
        <v>70</v>
      </c>
      <c r="I813" s="52">
        <f>H813-C813</f>
        <v>-682.9327</v>
      </c>
      <c r="J813" s="54">
        <f>I813/C813*100</f>
        <v>-90.70302033634613</v>
      </c>
      <c r="K813" s="39">
        <v>1</v>
      </c>
    </row>
    <row r="814" spans="1:11" ht="18" customHeight="1">
      <c r="A814" s="65" t="s">
        <v>817</v>
      </c>
      <c r="B814" s="50">
        <v>3134</v>
      </c>
      <c r="C814" s="51">
        <v>832.5</v>
      </c>
      <c r="D814" s="52">
        <f>SUM(D815:D816)</f>
        <v>9728</v>
      </c>
      <c r="E814" s="53">
        <f>D814/C814*100</f>
        <v>1168.5285285285286</v>
      </c>
      <c r="F814" s="52">
        <f>D814-B814</f>
        <v>6594</v>
      </c>
      <c r="G814" s="54">
        <f>F814/B814*100</f>
        <v>210.40204211869815</v>
      </c>
      <c r="H814" s="52">
        <f>SUM(H815:H816)</f>
        <v>2530</v>
      </c>
      <c r="I814" s="52">
        <f>H814-C814</f>
        <v>1697.5</v>
      </c>
      <c r="J814" s="54">
        <f>I814/C814*100</f>
        <v>203.90390390390388</v>
      </c>
      <c r="K814" s="39">
        <v>1</v>
      </c>
    </row>
    <row r="815" spans="1:10" ht="18" customHeight="1">
      <c r="A815" s="62" t="s">
        <v>818</v>
      </c>
      <c r="B815" s="58"/>
      <c r="C815" s="57">
        <v>832.5</v>
      </c>
      <c r="D815" s="58">
        <v>7696</v>
      </c>
      <c r="E815" s="59"/>
      <c r="F815" s="58"/>
      <c r="G815" s="60"/>
      <c r="H815" s="58">
        <v>1530</v>
      </c>
      <c r="I815" s="58"/>
      <c r="J815" s="60"/>
    </row>
    <row r="816" spans="1:10" ht="18" customHeight="1">
      <c r="A816" s="62" t="s">
        <v>819</v>
      </c>
      <c r="B816" s="58"/>
      <c r="C816" s="57">
        <v>0</v>
      </c>
      <c r="D816" s="58">
        <v>2032</v>
      </c>
      <c r="E816" s="59"/>
      <c r="F816" s="58"/>
      <c r="G816" s="60"/>
      <c r="H816" s="58">
        <v>1000</v>
      </c>
      <c r="I816" s="58"/>
      <c r="J816" s="60"/>
    </row>
    <row r="817" spans="1:11" ht="18" customHeight="1">
      <c r="A817" s="65" t="s">
        <v>820</v>
      </c>
      <c r="B817" s="50">
        <v>2342</v>
      </c>
      <c r="C817" s="51">
        <v>2337.9106</v>
      </c>
      <c r="D817" s="52">
        <v>3193</v>
      </c>
      <c r="E817" s="53">
        <f>D817/C817*100</f>
        <v>136.57494003406288</v>
      </c>
      <c r="F817" s="52">
        <f>D817-B817</f>
        <v>851</v>
      </c>
      <c r="G817" s="54">
        <f>F817/B817*100</f>
        <v>36.33646456020495</v>
      </c>
      <c r="H817" s="52">
        <v>2481</v>
      </c>
      <c r="I817" s="52">
        <f>H817-C817</f>
        <v>143.08939999999984</v>
      </c>
      <c r="J817" s="54">
        <f>I817/C817*100</f>
        <v>6.120396562640155</v>
      </c>
      <c r="K817" s="39">
        <v>1</v>
      </c>
    </row>
    <row r="818" spans="1:11" ht="18" customHeight="1">
      <c r="A818" s="65" t="s">
        <v>821</v>
      </c>
      <c r="B818" s="52"/>
      <c r="C818" s="51">
        <v>0</v>
      </c>
      <c r="D818" s="52"/>
      <c r="E818" s="53"/>
      <c r="F818" s="52">
        <f>D818-B818</f>
        <v>0</v>
      </c>
      <c r="G818" s="54"/>
      <c r="H818" s="52"/>
      <c r="I818" s="52">
        <f>H818-C818</f>
        <v>0</v>
      </c>
      <c r="J818" s="54"/>
      <c r="K818" s="39">
        <v>1</v>
      </c>
    </row>
    <row r="819" spans="1:11" ht="18" customHeight="1">
      <c r="A819" s="65" t="s">
        <v>822</v>
      </c>
      <c r="B819" s="50">
        <v>60</v>
      </c>
      <c r="C819" s="51">
        <v>0</v>
      </c>
      <c r="D819" s="52">
        <v>122</v>
      </c>
      <c r="E819" s="53"/>
      <c r="F819" s="52">
        <f>D819-B819</f>
        <v>62</v>
      </c>
      <c r="G819" s="54">
        <f>F819/B819*100</f>
        <v>103.33333333333334</v>
      </c>
      <c r="H819" s="52">
        <v>800</v>
      </c>
      <c r="I819" s="52">
        <f>H819-C819</f>
        <v>800</v>
      </c>
      <c r="J819" s="54"/>
      <c r="K819" s="39">
        <v>1</v>
      </c>
    </row>
    <row r="820" spans="1:11" ht="18" customHeight="1">
      <c r="A820" s="43" t="s">
        <v>823</v>
      </c>
      <c r="B820" s="44">
        <v>31349</v>
      </c>
      <c r="C820" s="45">
        <v>8819.953000000001</v>
      </c>
      <c r="D820" s="46">
        <f>D821+D848+D877+D905+D916+D927+D933+D940+D947+D951</f>
        <v>36104</v>
      </c>
      <c r="E820" s="47">
        <f>D820/C820*100</f>
        <v>409.34458494279954</v>
      </c>
      <c r="F820" s="46">
        <f>D820-B820</f>
        <v>4755</v>
      </c>
      <c r="G820" s="48">
        <f>F820/B820*100</f>
        <v>15.167947940923154</v>
      </c>
      <c r="H820" s="46">
        <f>H821+H848+H877+H905+H916+H927+H933+H940+H947+H951</f>
        <v>27813</v>
      </c>
      <c r="I820" s="46">
        <f>H820-C820</f>
        <v>18993.047</v>
      </c>
      <c r="J820" s="48">
        <f>I820/C820*100</f>
        <v>215.34181644732118</v>
      </c>
      <c r="K820" s="39">
        <v>1</v>
      </c>
    </row>
    <row r="821" spans="1:11" ht="18" customHeight="1">
      <c r="A821" s="65" t="s">
        <v>824</v>
      </c>
      <c r="B821" s="50">
        <v>8850</v>
      </c>
      <c r="C821" s="51">
        <v>2740.8078</v>
      </c>
      <c r="D821" s="52">
        <f>SUM(D822:D847)</f>
        <v>12255</v>
      </c>
      <c r="E821" s="53">
        <f>D821/C821*100</f>
        <v>447.13095168511995</v>
      </c>
      <c r="F821" s="52">
        <f>D821-B821</f>
        <v>3405</v>
      </c>
      <c r="G821" s="54">
        <f>F821/B821*100</f>
        <v>38.474576271186436</v>
      </c>
      <c r="H821" s="52">
        <f>SUM(H822:H847)</f>
        <v>11407</v>
      </c>
      <c r="I821" s="52">
        <f>H821-C821</f>
        <v>8666.1922</v>
      </c>
      <c r="J821" s="54">
        <f>I821/C821*100</f>
        <v>316.1911681658232</v>
      </c>
      <c r="K821" s="39">
        <v>1</v>
      </c>
    </row>
    <row r="822" spans="1:10" ht="18" customHeight="1">
      <c r="A822" s="62" t="s">
        <v>805</v>
      </c>
      <c r="B822" s="58"/>
      <c r="C822" s="57">
        <v>681.075</v>
      </c>
      <c r="D822" s="58">
        <v>1334</v>
      </c>
      <c r="E822" s="59"/>
      <c r="F822" s="58"/>
      <c r="G822" s="60"/>
      <c r="H822" s="58">
        <v>931</v>
      </c>
      <c r="I822" s="58"/>
      <c r="J822" s="60"/>
    </row>
    <row r="823" spans="1:10" ht="18" customHeight="1">
      <c r="A823" s="62" t="s">
        <v>806</v>
      </c>
      <c r="B823" s="58"/>
      <c r="C823" s="57">
        <v>9.5</v>
      </c>
      <c r="D823" s="58">
        <v>147</v>
      </c>
      <c r="E823" s="59"/>
      <c r="F823" s="58"/>
      <c r="G823" s="60"/>
      <c r="H823" s="58">
        <v>127</v>
      </c>
      <c r="I823" s="58"/>
      <c r="J823" s="60"/>
    </row>
    <row r="824" spans="1:10" ht="18" customHeight="1">
      <c r="A824" s="62" t="s">
        <v>807</v>
      </c>
      <c r="B824" s="58"/>
      <c r="C824" s="57">
        <v>0</v>
      </c>
      <c r="D824" s="58"/>
      <c r="E824" s="59"/>
      <c r="F824" s="58"/>
      <c r="G824" s="60"/>
      <c r="H824" s="58"/>
      <c r="I824" s="58"/>
      <c r="J824" s="60"/>
    </row>
    <row r="825" spans="1:10" ht="18" customHeight="1">
      <c r="A825" s="62" t="s">
        <v>825</v>
      </c>
      <c r="B825" s="58"/>
      <c r="C825" s="57">
        <v>1684.9079</v>
      </c>
      <c r="D825" s="58">
        <v>2233</v>
      </c>
      <c r="E825" s="59"/>
      <c r="F825" s="58"/>
      <c r="G825" s="60"/>
      <c r="H825" s="58">
        <v>2321</v>
      </c>
      <c r="I825" s="58"/>
      <c r="J825" s="60"/>
    </row>
    <row r="826" spans="1:10" ht="18" customHeight="1">
      <c r="A826" s="62" t="s">
        <v>826</v>
      </c>
      <c r="B826" s="58"/>
      <c r="C826" s="57">
        <v>0</v>
      </c>
      <c r="D826" s="58"/>
      <c r="E826" s="59"/>
      <c r="F826" s="58"/>
      <c r="G826" s="60"/>
      <c r="H826" s="58"/>
      <c r="I826" s="58"/>
      <c r="J826" s="60"/>
    </row>
    <row r="827" spans="1:10" ht="18" customHeight="1">
      <c r="A827" s="62" t="s">
        <v>827</v>
      </c>
      <c r="B827" s="58"/>
      <c r="C827" s="57">
        <v>2</v>
      </c>
      <c r="D827" s="58">
        <v>962</v>
      </c>
      <c r="E827" s="59"/>
      <c r="F827" s="58"/>
      <c r="G827" s="60"/>
      <c r="H827" s="58">
        <v>57</v>
      </c>
      <c r="I827" s="58"/>
      <c r="J827" s="60"/>
    </row>
    <row r="828" spans="1:10" ht="18" customHeight="1">
      <c r="A828" s="62" t="s">
        <v>828</v>
      </c>
      <c r="B828" s="58"/>
      <c r="C828" s="57">
        <v>61.4</v>
      </c>
      <c r="D828" s="58">
        <v>361</v>
      </c>
      <c r="E828" s="59"/>
      <c r="F828" s="58"/>
      <c r="G828" s="60"/>
      <c r="H828" s="58">
        <v>109</v>
      </c>
      <c r="I828" s="58"/>
      <c r="J828" s="60"/>
    </row>
    <row r="829" spans="1:10" ht="18" customHeight="1">
      <c r="A829" s="62" t="s">
        <v>829</v>
      </c>
      <c r="B829" s="58"/>
      <c r="C829" s="57">
        <v>15</v>
      </c>
      <c r="D829" s="58">
        <v>56</v>
      </c>
      <c r="E829" s="59"/>
      <c r="F829" s="58"/>
      <c r="G829" s="60"/>
      <c r="H829" s="58">
        <v>44</v>
      </c>
      <c r="I829" s="58"/>
      <c r="J829" s="60"/>
    </row>
    <row r="830" spans="1:10" ht="18" customHeight="1">
      <c r="A830" s="62" t="s">
        <v>830</v>
      </c>
      <c r="B830" s="58"/>
      <c r="C830" s="57">
        <v>37.9504</v>
      </c>
      <c r="D830" s="58">
        <v>19</v>
      </c>
      <c r="E830" s="59"/>
      <c r="F830" s="58"/>
      <c r="G830" s="60"/>
      <c r="H830" s="58">
        <v>48</v>
      </c>
      <c r="I830" s="58"/>
      <c r="J830" s="60"/>
    </row>
    <row r="831" spans="1:10" ht="18" customHeight="1">
      <c r="A831" s="62" t="s">
        <v>831</v>
      </c>
      <c r="B831" s="58"/>
      <c r="C831" s="57">
        <v>5</v>
      </c>
      <c r="D831" s="58">
        <v>5</v>
      </c>
      <c r="E831" s="59"/>
      <c r="F831" s="58"/>
      <c r="G831" s="60"/>
      <c r="H831" s="58">
        <v>5</v>
      </c>
      <c r="I831" s="58"/>
      <c r="J831" s="60"/>
    </row>
    <row r="832" spans="1:10" ht="18" customHeight="1">
      <c r="A832" s="62" t="s">
        <v>832</v>
      </c>
      <c r="B832" s="58"/>
      <c r="C832" s="57">
        <v>55</v>
      </c>
      <c r="D832" s="58">
        <v>54</v>
      </c>
      <c r="E832" s="59"/>
      <c r="F832" s="58"/>
      <c r="G832" s="60"/>
      <c r="H832" s="58">
        <v>1118</v>
      </c>
      <c r="I832" s="58"/>
      <c r="J832" s="60"/>
    </row>
    <row r="833" spans="1:10" ht="18" customHeight="1">
      <c r="A833" s="62" t="s">
        <v>833</v>
      </c>
      <c r="B833" s="58"/>
      <c r="C833" s="57">
        <v>0</v>
      </c>
      <c r="D833" s="58"/>
      <c r="E833" s="59"/>
      <c r="F833" s="58"/>
      <c r="G833" s="60"/>
      <c r="H833" s="58"/>
      <c r="I833" s="58"/>
      <c r="J833" s="60"/>
    </row>
    <row r="834" spans="1:10" ht="18" customHeight="1">
      <c r="A834" s="62" t="s">
        <v>834</v>
      </c>
      <c r="B834" s="58"/>
      <c r="C834" s="57">
        <v>0</v>
      </c>
      <c r="D834" s="58"/>
      <c r="E834" s="59"/>
      <c r="F834" s="58"/>
      <c r="G834" s="60"/>
      <c r="H834" s="58"/>
      <c r="I834" s="58"/>
      <c r="J834" s="60"/>
    </row>
    <row r="835" spans="1:10" ht="18" customHeight="1">
      <c r="A835" s="62" t="s">
        <v>835</v>
      </c>
      <c r="B835" s="58"/>
      <c r="C835" s="57">
        <v>0</v>
      </c>
      <c r="D835" s="58"/>
      <c r="E835" s="59"/>
      <c r="F835" s="58"/>
      <c r="G835" s="60"/>
      <c r="H835" s="58"/>
      <c r="I835" s="58"/>
      <c r="J835" s="60"/>
    </row>
    <row r="836" spans="1:10" ht="18" customHeight="1">
      <c r="A836" s="62" t="s">
        <v>836</v>
      </c>
      <c r="B836" s="58"/>
      <c r="C836" s="57">
        <v>0</v>
      </c>
      <c r="D836" s="58"/>
      <c r="E836" s="59"/>
      <c r="F836" s="58"/>
      <c r="G836" s="60"/>
      <c r="H836" s="58"/>
      <c r="I836" s="58"/>
      <c r="J836" s="60"/>
    </row>
    <row r="837" spans="1:10" ht="18" customHeight="1">
      <c r="A837" s="62" t="s">
        <v>837</v>
      </c>
      <c r="B837" s="58"/>
      <c r="C837" s="57">
        <v>10</v>
      </c>
      <c r="D837" s="58">
        <v>2416</v>
      </c>
      <c r="E837" s="59"/>
      <c r="F837" s="58"/>
      <c r="G837" s="60"/>
      <c r="H837" s="58">
        <v>5957</v>
      </c>
      <c r="I837" s="58"/>
      <c r="J837" s="60"/>
    </row>
    <row r="838" spans="1:10" ht="18" customHeight="1">
      <c r="A838" s="62" t="s">
        <v>838</v>
      </c>
      <c r="B838" s="58"/>
      <c r="C838" s="57">
        <v>0</v>
      </c>
      <c r="D838" s="58">
        <v>50</v>
      </c>
      <c r="E838" s="59"/>
      <c r="F838" s="58"/>
      <c r="G838" s="60"/>
      <c r="H838" s="58">
        <v>30</v>
      </c>
      <c r="I838" s="58"/>
      <c r="J838" s="60"/>
    </row>
    <row r="839" spans="1:10" ht="18" customHeight="1">
      <c r="A839" s="62" t="s">
        <v>839</v>
      </c>
      <c r="B839" s="58"/>
      <c r="C839" s="57">
        <v>0</v>
      </c>
      <c r="D839" s="58"/>
      <c r="E839" s="59"/>
      <c r="F839" s="58"/>
      <c r="G839" s="60"/>
      <c r="H839" s="58"/>
      <c r="I839" s="58"/>
      <c r="J839" s="60"/>
    </row>
    <row r="840" spans="1:10" ht="18" customHeight="1">
      <c r="A840" s="62" t="s">
        <v>840</v>
      </c>
      <c r="B840" s="58"/>
      <c r="C840" s="57">
        <v>0</v>
      </c>
      <c r="D840" s="58">
        <v>188</v>
      </c>
      <c r="E840" s="59"/>
      <c r="F840" s="58"/>
      <c r="G840" s="60"/>
      <c r="H840" s="58"/>
      <c r="I840" s="58"/>
      <c r="J840" s="60"/>
    </row>
    <row r="841" spans="1:10" ht="18" customHeight="1">
      <c r="A841" s="62" t="s">
        <v>841</v>
      </c>
      <c r="B841" s="58"/>
      <c r="C841" s="57">
        <v>0</v>
      </c>
      <c r="D841" s="58"/>
      <c r="E841" s="59"/>
      <c r="F841" s="58"/>
      <c r="G841" s="60"/>
      <c r="H841" s="58"/>
      <c r="I841" s="58"/>
      <c r="J841" s="60"/>
    </row>
    <row r="842" spans="1:10" ht="18" customHeight="1">
      <c r="A842" s="62" t="s">
        <v>842</v>
      </c>
      <c r="B842" s="58"/>
      <c r="C842" s="57">
        <v>0</v>
      </c>
      <c r="D842" s="58">
        <v>110</v>
      </c>
      <c r="E842" s="59"/>
      <c r="F842" s="58"/>
      <c r="G842" s="60"/>
      <c r="H842" s="58"/>
      <c r="I842" s="58"/>
      <c r="J842" s="60"/>
    </row>
    <row r="843" spans="1:10" ht="18" customHeight="1">
      <c r="A843" s="62" t="s">
        <v>843</v>
      </c>
      <c r="B843" s="58"/>
      <c r="C843" s="57">
        <v>0</v>
      </c>
      <c r="D843" s="58">
        <v>30</v>
      </c>
      <c r="E843" s="59"/>
      <c r="F843" s="58"/>
      <c r="G843" s="60"/>
      <c r="H843" s="58"/>
      <c r="I843" s="58"/>
      <c r="J843" s="60"/>
    </row>
    <row r="844" spans="1:10" ht="18" customHeight="1">
      <c r="A844" s="62" t="s">
        <v>844</v>
      </c>
      <c r="B844" s="58"/>
      <c r="C844" s="57">
        <v>0</v>
      </c>
      <c r="D844" s="58">
        <v>206</v>
      </c>
      <c r="E844" s="59"/>
      <c r="F844" s="58"/>
      <c r="G844" s="60"/>
      <c r="H844" s="58"/>
      <c r="I844" s="58"/>
      <c r="J844" s="60"/>
    </row>
    <row r="845" spans="1:10" ht="18" customHeight="1">
      <c r="A845" s="62" t="s">
        <v>845</v>
      </c>
      <c r="B845" s="58"/>
      <c r="C845" s="57">
        <v>0</v>
      </c>
      <c r="D845" s="58">
        <v>31</v>
      </c>
      <c r="E845" s="59"/>
      <c r="F845" s="58"/>
      <c r="G845" s="60"/>
      <c r="H845" s="58">
        <v>85</v>
      </c>
      <c r="I845" s="58"/>
      <c r="J845" s="60"/>
    </row>
    <row r="846" spans="1:10" ht="18" customHeight="1">
      <c r="A846" s="62" t="s">
        <v>846</v>
      </c>
      <c r="B846" s="58"/>
      <c r="C846" s="57">
        <v>0</v>
      </c>
      <c r="D846" s="58"/>
      <c r="E846" s="59"/>
      <c r="F846" s="58"/>
      <c r="G846" s="60"/>
      <c r="H846" s="58"/>
      <c r="I846" s="58"/>
      <c r="J846" s="60"/>
    </row>
    <row r="847" spans="1:10" ht="18" customHeight="1">
      <c r="A847" s="62" t="s">
        <v>847</v>
      </c>
      <c r="B847" s="58"/>
      <c r="C847" s="57">
        <v>178.9745</v>
      </c>
      <c r="D847" s="58">
        <v>4053</v>
      </c>
      <c r="E847" s="59"/>
      <c r="F847" s="58"/>
      <c r="G847" s="60"/>
      <c r="H847" s="58">
        <v>575</v>
      </c>
      <c r="I847" s="58"/>
      <c r="J847" s="60"/>
    </row>
    <row r="848" spans="1:11" ht="18" customHeight="1">
      <c r="A848" s="65" t="s">
        <v>848</v>
      </c>
      <c r="B848" s="50">
        <v>2619</v>
      </c>
      <c r="C848" s="51">
        <v>1123.4614000000001</v>
      </c>
      <c r="D848" s="52">
        <f>SUM(D849:D876)</f>
        <v>4128</v>
      </c>
      <c r="E848" s="53">
        <f>D848/C848*100</f>
        <v>367.4358549390303</v>
      </c>
      <c r="F848" s="52">
        <f>D848-B848</f>
        <v>1509</v>
      </c>
      <c r="G848" s="54">
        <f>F848/B848*100</f>
        <v>57.61741122565864</v>
      </c>
      <c r="H848" s="52">
        <f>SUM(H849:H876)</f>
        <v>3221</v>
      </c>
      <c r="I848" s="52">
        <f>H848-C848</f>
        <v>2097.5386</v>
      </c>
      <c r="J848" s="54">
        <f>I848/C848*100</f>
        <v>186.70321917602152</v>
      </c>
      <c r="K848" s="39">
        <v>1</v>
      </c>
    </row>
    <row r="849" spans="1:10" ht="18" customHeight="1">
      <c r="A849" s="62" t="s">
        <v>805</v>
      </c>
      <c r="B849" s="58"/>
      <c r="C849" s="57">
        <v>188.2801</v>
      </c>
      <c r="D849" s="58">
        <v>354</v>
      </c>
      <c r="E849" s="59"/>
      <c r="F849" s="58"/>
      <c r="G849" s="60"/>
      <c r="H849" s="58">
        <v>245</v>
      </c>
      <c r="I849" s="58"/>
      <c r="J849" s="60"/>
    </row>
    <row r="850" spans="1:10" ht="18" customHeight="1">
      <c r="A850" s="62" t="s">
        <v>806</v>
      </c>
      <c r="B850" s="58"/>
      <c r="C850" s="57">
        <v>0</v>
      </c>
      <c r="D850" s="58">
        <v>1</v>
      </c>
      <c r="E850" s="59"/>
      <c r="F850" s="58"/>
      <c r="G850" s="60"/>
      <c r="H850" s="58">
        <v>5</v>
      </c>
      <c r="I850" s="58"/>
      <c r="J850" s="60"/>
    </row>
    <row r="851" spans="1:10" ht="18" customHeight="1">
      <c r="A851" s="62" t="s">
        <v>807</v>
      </c>
      <c r="B851" s="58"/>
      <c r="C851" s="57">
        <v>0</v>
      </c>
      <c r="D851" s="58"/>
      <c r="E851" s="59"/>
      <c r="F851" s="58"/>
      <c r="G851" s="60"/>
      <c r="H851" s="58"/>
      <c r="I851" s="58"/>
      <c r="J851" s="60"/>
    </row>
    <row r="852" spans="1:10" ht="18" customHeight="1">
      <c r="A852" s="62" t="s">
        <v>849</v>
      </c>
      <c r="B852" s="58"/>
      <c r="C852" s="57">
        <v>460.7813</v>
      </c>
      <c r="D852" s="58">
        <v>586</v>
      </c>
      <c r="E852" s="59"/>
      <c r="F852" s="58"/>
      <c r="G852" s="60"/>
      <c r="H852" s="58">
        <v>619</v>
      </c>
      <c r="I852" s="58"/>
      <c r="J852" s="60"/>
    </row>
    <row r="853" spans="1:10" ht="18" customHeight="1">
      <c r="A853" s="62" t="s">
        <v>850</v>
      </c>
      <c r="B853" s="58"/>
      <c r="C853" s="57">
        <v>0</v>
      </c>
      <c r="D853" s="58">
        <v>424</v>
      </c>
      <c r="E853" s="59"/>
      <c r="F853" s="58"/>
      <c r="G853" s="60"/>
      <c r="H853" s="58">
        <v>563</v>
      </c>
      <c r="I853" s="58"/>
      <c r="J853" s="60"/>
    </row>
    <row r="854" spans="1:10" ht="18" customHeight="1">
      <c r="A854" s="62" t="s">
        <v>851</v>
      </c>
      <c r="B854" s="58"/>
      <c r="C854" s="57">
        <v>20</v>
      </c>
      <c r="D854" s="58">
        <v>20</v>
      </c>
      <c r="E854" s="59"/>
      <c r="F854" s="58"/>
      <c r="G854" s="60"/>
      <c r="H854" s="58">
        <v>40</v>
      </c>
      <c r="I854" s="58"/>
      <c r="J854" s="60"/>
    </row>
    <row r="855" spans="1:10" ht="18" customHeight="1">
      <c r="A855" s="62" t="s">
        <v>852</v>
      </c>
      <c r="B855" s="58"/>
      <c r="C855" s="57">
        <v>10</v>
      </c>
      <c r="D855" s="58">
        <v>10</v>
      </c>
      <c r="E855" s="59"/>
      <c r="F855" s="58"/>
      <c r="G855" s="60"/>
      <c r="H855" s="58"/>
      <c r="I855" s="58"/>
      <c r="J855" s="60"/>
    </row>
    <row r="856" spans="1:10" ht="18" customHeight="1">
      <c r="A856" s="62" t="s">
        <v>853</v>
      </c>
      <c r="B856" s="58"/>
      <c r="C856" s="57">
        <v>0</v>
      </c>
      <c r="D856" s="58"/>
      <c r="E856" s="59"/>
      <c r="F856" s="58"/>
      <c r="G856" s="60"/>
      <c r="H856" s="58"/>
      <c r="I856" s="58"/>
      <c r="J856" s="60"/>
    </row>
    <row r="857" spans="1:10" ht="18" customHeight="1">
      <c r="A857" s="62" t="s">
        <v>854</v>
      </c>
      <c r="B857" s="58"/>
      <c r="C857" s="57">
        <v>0</v>
      </c>
      <c r="D857" s="58">
        <v>1334</v>
      </c>
      <c r="E857" s="59"/>
      <c r="F857" s="58"/>
      <c r="G857" s="60"/>
      <c r="H857" s="58">
        <v>1309</v>
      </c>
      <c r="I857" s="58"/>
      <c r="J857" s="60"/>
    </row>
    <row r="858" spans="1:10" ht="18" customHeight="1">
      <c r="A858" s="62" t="s">
        <v>855</v>
      </c>
      <c r="B858" s="58"/>
      <c r="C858" s="57">
        <v>0</v>
      </c>
      <c r="D858" s="58"/>
      <c r="E858" s="59"/>
      <c r="F858" s="58"/>
      <c r="G858" s="60"/>
      <c r="H858" s="58"/>
      <c r="I858" s="58"/>
      <c r="J858" s="60"/>
    </row>
    <row r="859" spans="1:10" ht="18" customHeight="1">
      <c r="A859" s="62" t="s">
        <v>856</v>
      </c>
      <c r="B859" s="58"/>
      <c r="C859" s="57">
        <v>0</v>
      </c>
      <c r="D859" s="58"/>
      <c r="E859" s="59"/>
      <c r="F859" s="58"/>
      <c r="G859" s="60"/>
      <c r="H859" s="58"/>
      <c r="I859" s="58"/>
      <c r="J859" s="60"/>
    </row>
    <row r="860" spans="1:10" ht="18" customHeight="1">
      <c r="A860" s="62" t="s">
        <v>857</v>
      </c>
      <c r="B860" s="58"/>
      <c r="C860" s="57">
        <v>0</v>
      </c>
      <c r="D860" s="58"/>
      <c r="E860" s="59"/>
      <c r="F860" s="58"/>
      <c r="G860" s="60"/>
      <c r="H860" s="58"/>
      <c r="I860" s="58"/>
      <c r="J860" s="60"/>
    </row>
    <row r="861" spans="1:10" ht="18" customHeight="1">
      <c r="A861" s="62" t="s">
        <v>858</v>
      </c>
      <c r="B861" s="58"/>
      <c r="C861" s="57">
        <v>10</v>
      </c>
      <c r="D861" s="58">
        <v>90</v>
      </c>
      <c r="E861" s="59"/>
      <c r="F861" s="58"/>
      <c r="G861" s="60"/>
      <c r="H861" s="58">
        <v>28</v>
      </c>
      <c r="I861" s="58"/>
      <c r="J861" s="60"/>
    </row>
    <row r="862" spans="1:10" ht="18" customHeight="1">
      <c r="A862" s="62" t="s">
        <v>859</v>
      </c>
      <c r="B862" s="58"/>
      <c r="C862" s="57">
        <v>2</v>
      </c>
      <c r="D862" s="58"/>
      <c r="E862" s="59"/>
      <c r="F862" s="58"/>
      <c r="G862" s="60"/>
      <c r="H862" s="58"/>
      <c r="I862" s="58"/>
      <c r="J862" s="60"/>
    </row>
    <row r="863" spans="1:10" ht="18" customHeight="1">
      <c r="A863" s="62" t="s">
        <v>860</v>
      </c>
      <c r="B863" s="58"/>
      <c r="C863" s="57">
        <v>0</v>
      </c>
      <c r="D863" s="58"/>
      <c r="E863" s="59"/>
      <c r="F863" s="58"/>
      <c r="G863" s="60"/>
      <c r="H863" s="58">
        <v>10</v>
      </c>
      <c r="I863" s="58"/>
      <c r="J863" s="60"/>
    </row>
    <row r="864" spans="1:10" ht="18" customHeight="1">
      <c r="A864" s="62" t="s">
        <v>861</v>
      </c>
      <c r="B864" s="58"/>
      <c r="C864" s="57">
        <v>0</v>
      </c>
      <c r="D864" s="58"/>
      <c r="E864" s="59"/>
      <c r="F864" s="58"/>
      <c r="G864" s="60"/>
      <c r="H864" s="58"/>
      <c r="I864" s="58"/>
      <c r="J864" s="60"/>
    </row>
    <row r="865" spans="1:10" ht="18" customHeight="1">
      <c r="A865" s="62" t="s">
        <v>862</v>
      </c>
      <c r="B865" s="58"/>
      <c r="C865" s="57">
        <v>0</v>
      </c>
      <c r="D865" s="58"/>
      <c r="E865" s="59"/>
      <c r="F865" s="58"/>
      <c r="G865" s="60"/>
      <c r="H865" s="58"/>
      <c r="I865" s="58"/>
      <c r="J865" s="60"/>
    </row>
    <row r="866" spans="1:10" ht="18" customHeight="1">
      <c r="A866" s="62" t="s">
        <v>863</v>
      </c>
      <c r="B866" s="58"/>
      <c r="C866" s="57">
        <v>0</v>
      </c>
      <c r="D866" s="58"/>
      <c r="E866" s="59"/>
      <c r="F866" s="58"/>
      <c r="G866" s="60"/>
      <c r="H866" s="58"/>
      <c r="I866" s="58"/>
      <c r="J866" s="60"/>
    </row>
    <row r="867" spans="1:10" ht="18" customHeight="1">
      <c r="A867" s="62" t="s">
        <v>864</v>
      </c>
      <c r="B867" s="58"/>
      <c r="C867" s="57">
        <v>0</v>
      </c>
      <c r="D867" s="58">
        <v>49</v>
      </c>
      <c r="E867" s="59"/>
      <c r="F867" s="58"/>
      <c r="G867" s="60"/>
      <c r="H867" s="58"/>
      <c r="I867" s="58"/>
      <c r="J867" s="60"/>
    </row>
    <row r="868" spans="1:10" ht="18" customHeight="1">
      <c r="A868" s="62" t="s">
        <v>865</v>
      </c>
      <c r="B868" s="58"/>
      <c r="C868" s="57">
        <v>25</v>
      </c>
      <c r="D868" s="58">
        <v>25</v>
      </c>
      <c r="E868" s="59"/>
      <c r="F868" s="58"/>
      <c r="G868" s="60"/>
      <c r="H868" s="58">
        <v>40</v>
      </c>
      <c r="I868" s="58"/>
      <c r="J868" s="60"/>
    </row>
    <row r="869" spans="1:10" ht="18" customHeight="1">
      <c r="A869" s="62" t="s">
        <v>866</v>
      </c>
      <c r="B869" s="58"/>
      <c r="C869" s="57">
        <v>0</v>
      </c>
      <c r="D869" s="58"/>
      <c r="E869" s="59"/>
      <c r="F869" s="58"/>
      <c r="G869" s="60"/>
      <c r="H869" s="58"/>
      <c r="I869" s="58"/>
      <c r="J869" s="60"/>
    </row>
    <row r="870" spans="1:10" ht="18" customHeight="1">
      <c r="A870" s="62" t="s">
        <v>867</v>
      </c>
      <c r="B870" s="58"/>
      <c r="C870" s="57">
        <v>0</v>
      </c>
      <c r="D870" s="58"/>
      <c r="E870" s="59"/>
      <c r="F870" s="58"/>
      <c r="G870" s="60"/>
      <c r="H870" s="58"/>
      <c r="I870" s="58"/>
      <c r="J870" s="60"/>
    </row>
    <row r="871" spans="1:10" ht="18" customHeight="1">
      <c r="A871" s="62" t="s">
        <v>868</v>
      </c>
      <c r="B871" s="58"/>
      <c r="C871" s="57">
        <v>30</v>
      </c>
      <c r="D871" s="58">
        <v>30</v>
      </c>
      <c r="E871" s="59"/>
      <c r="F871" s="58"/>
      <c r="G871" s="60"/>
      <c r="H871" s="58">
        <v>30</v>
      </c>
      <c r="I871" s="58"/>
      <c r="J871" s="60"/>
    </row>
    <row r="872" spans="1:10" ht="18" customHeight="1">
      <c r="A872" s="62" t="s">
        <v>869</v>
      </c>
      <c r="B872" s="58"/>
      <c r="C872" s="57">
        <v>0</v>
      </c>
      <c r="D872" s="58">
        <v>53</v>
      </c>
      <c r="E872" s="59"/>
      <c r="F872" s="58"/>
      <c r="G872" s="60"/>
      <c r="H872" s="58"/>
      <c r="I872" s="58"/>
      <c r="J872" s="60"/>
    </row>
    <row r="873" spans="1:10" ht="18" customHeight="1">
      <c r="A873" s="62" t="s">
        <v>870</v>
      </c>
      <c r="B873" s="58"/>
      <c r="C873" s="57">
        <v>0</v>
      </c>
      <c r="D873" s="58">
        <v>49</v>
      </c>
      <c r="E873" s="59"/>
      <c r="F873" s="58"/>
      <c r="G873" s="60"/>
      <c r="H873" s="58">
        <v>12</v>
      </c>
      <c r="I873" s="58"/>
      <c r="J873" s="60"/>
    </row>
    <row r="874" spans="1:10" ht="18" customHeight="1">
      <c r="A874" s="5" t="s">
        <v>871</v>
      </c>
      <c r="B874" s="57"/>
      <c r="C874" s="57">
        <v>18.648</v>
      </c>
      <c r="D874" s="58"/>
      <c r="E874" s="59"/>
      <c r="F874" s="58"/>
      <c r="G874" s="60"/>
      <c r="H874" s="58"/>
      <c r="I874" s="58"/>
      <c r="J874" s="60"/>
    </row>
    <row r="875" spans="1:10" ht="18" customHeight="1">
      <c r="A875" s="62" t="s">
        <v>872</v>
      </c>
      <c r="B875" s="58"/>
      <c r="C875" s="57">
        <v>135.4</v>
      </c>
      <c r="D875" s="58">
        <v>44</v>
      </c>
      <c r="E875" s="59"/>
      <c r="F875" s="58"/>
      <c r="G875" s="60"/>
      <c r="H875" s="58">
        <v>63</v>
      </c>
      <c r="I875" s="58"/>
      <c r="J875" s="60"/>
    </row>
    <row r="876" spans="1:10" ht="18" customHeight="1">
      <c r="A876" s="62" t="s">
        <v>873</v>
      </c>
      <c r="B876" s="58"/>
      <c r="C876" s="57">
        <v>223.352</v>
      </c>
      <c r="D876" s="58">
        <v>1059</v>
      </c>
      <c r="E876" s="59"/>
      <c r="F876" s="58"/>
      <c r="G876" s="60"/>
      <c r="H876" s="58">
        <v>257</v>
      </c>
      <c r="I876" s="58"/>
      <c r="J876" s="60"/>
    </row>
    <row r="877" spans="1:11" ht="18" customHeight="1">
      <c r="A877" s="65" t="s">
        <v>874</v>
      </c>
      <c r="B877" s="50">
        <v>12563</v>
      </c>
      <c r="C877" s="51">
        <v>3802.9656</v>
      </c>
      <c r="D877" s="52">
        <f>SUM(D878:D904)</f>
        <v>11706</v>
      </c>
      <c r="E877" s="53">
        <f>D877/C877*100</f>
        <v>307.8124082952525</v>
      </c>
      <c r="F877" s="52">
        <f>D877-B877</f>
        <v>-857</v>
      </c>
      <c r="G877" s="54">
        <f>F877/B877*100</f>
        <v>-6.8216190400382075</v>
      </c>
      <c r="H877" s="52">
        <f>SUM(H878:H904)</f>
        <v>5824</v>
      </c>
      <c r="I877" s="52">
        <f>H877-C877</f>
        <v>2021.0344</v>
      </c>
      <c r="J877" s="54">
        <f>I877/C877*100</f>
        <v>53.14364137293275</v>
      </c>
      <c r="K877" s="39">
        <v>1</v>
      </c>
    </row>
    <row r="878" spans="1:10" ht="18" customHeight="1">
      <c r="A878" s="62" t="s">
        <v>805</v>
      </c>
      <c r="B878" s="58"/>
      <c r="C878" s="57">
        <v>113.4431</v>
      </c>
      <c r="D878" s="58">
        <v>312</v>
      </c>
      <c r="E878" s="59"/>
      <c r="F878" s="58"/>
      <c r="G878" s="60"/>
      <c r="H878" s="58">
        <v>145</v>
      </c>
      <c r="I878" s="58"/>
      <c r="J878" s="60"/>
    </row>
    <row r="879" spans="1:10" ht="18" customHeight="1">
      <c r="A879" s="62" t="s">
        <v>806</v>
      </c>
      <c r="B879" s="58"/>
      <c r="C879" s="57">
        <v>0</v>
      </c>
      <c r="D879" s="58">
        <v>1</v>
      </c>
      <c r="E879" s="59"/>
      <c r="F879" s="58"/>
      <c r="G879" s="60"/>
      <c r="H879" s="58"/>
      <c r="I879" s="58"/>
      <c r="J879" s="60"/>
    </row>
    <row r="880" spans="1:10" ht="18" customHeight="1">
      <c r="A880" s="62" t="s">
        <v>807</v>
      </c>
      <c r="B880" s="58"/>
      <c r="C880" s="57">
        <v>0</v>
      </c>
      <c r="D880" s="58"/>
      <c r="E880" s="59"/>
      <c r="F880" s="58"/>
      <c r="G880" s="60"/>
      <c r="H880" s="58"/>
      <c r="I880" s="58"/>
      <c r="J880" s="60"/>
    </row>
    <row r="881" spans="1:10" ht="18" customHeight="1">
      <c r="A881" s="62" t="s">
        <v>875</v>
      </c>
      <c r="B881" s="58"/>
      <c r="C881" s="57">
        <v>460.4708</v>
      </c>
      <c r="D881" s="58">
        <v>561</v>
      </c>
      <c r="E881" s="59"/>
      <c r="F881" s="58"/>
      <c r="G881" s="60"/>
      <c r="H881" s="58">
        <v>583</v>
      </c>
      <c r="I881" s="58"/>
      <c r="J881" s="60"/>
    </row>
    <row r="882" spans="1:10" ht="18" customHeight="1">
      <c r="A882" s="62" t="s">
        <v>876</v>
      </c>
      <c r="B882" s="58"/>
      <c r="C882" s="57">
        <v>2829</v>
      </c>
      <c r="D882" s="58">
        <v>4537</v>
      </c>
      <c r="E882" s="59"/>
      <c r="F882" s="58"/>
      <c r="G882" s="60"/>
      <c r="H882" s="58">
        <v>2520</v>
      </c>
      <c r="I882" s="58"/>
      <c r="J882" s="60"/>
    </row>
    <row r="883" spans="1:10" ht="18" customHeight="1">
      <c r="A883" s="62" t="s">
        <v>877</v>
      </c>
      <c r="B883" s="58"/>
      <c r="C883" s="57">
        <v>50.5991</v>
      </c>
      <c r="D883" s="58">
        <v>72</v>
      </c>
      <c r="E883" s="59"/>
      <c r="F883" s="58"/>
      <c r="G883" s="60"/>
      <c r="H883" s="58">
        <v>83</v>
      </c>
      <c r="I883" s="58"/>
      <c r="J883" s="60"/>
    </row>
    <row r="884" spans="1:10" ht="18" customHeight="1">
      <c r="A884" s="62" t="s">
        <v>878</v>
      </c>
      <c r="B884" s="58"/>
      <c r="C884" s="57">
        <v>0</v>
      </c>
      <c r="D884" s="58"/>
      <c r="E884" s="59"/>
      <c r="F884" s="58"/>
      <c r="G884" s="60"/>
      <c r="H884" s="58"/>
      <c r="I884" s="58"/>
      <c r="J884" s="60"/>
    </row>
    <row r="885" spans="1:10" ht="18" customHeight="1">
      <c r="A885" s="62" t="s">
        <v>879</v>
      </c>
      <c r="B885" s="58"/>
      <c r="C885" s="57">
        <v>0</v>
      </c>
      <c r="D885" s="58"/>
      <c r="E885" s="59"/>
      <c r="F885" s="58"/>
      <c r="G885" s="60"/>
      <c r="H885" s="58"/>
      <c r="I885" s="58"/>
      <c r="J885" s="60"/>
    </row>
    <row r="886" spans="1:10" ht="18" customHeight="1">
      <c r="A886" s="62" t="s">
        <v>880</v>
      </c>
      <c r="B886" s="58"/>
      <c r="C886" s="57">
        <v>0</v>
      </c>
      <c r="D886" s="58"/>
      <c r="E886" s="59"/>
      <c r="F886" s="58"/>
      <c r="G886" s="60"/>
      <c r="H886" s="58"/>
      <c r="I886" s="58"/>
      <c r="J886" s="60"/>
    </row>
    <row r="887" spans="1:10" ht="18" customHeight="1">
      <c r="A887" s="62" t="s">
        <v>881</v>
      </c>
      <c r="B887" s="58"/>
      <c r="C887" s="57">
        <v>36.6722</v>
      </c>
      <c r="D887" s="58">
        <v>47</v>
      </c>
      <c r="E887" s="59"/>
      <c r="F887" s="58"/>
      <c r="G887" s="60"/>
      <c r="H887" s="58">
        <v>185</v>
      </c>
      <c r="I887" s="58"/>
      <c r="J887" s="60"/>
    </row>
    <row r="888" spans="1:10" ht="18" customHeight="1">
      <c r="A888" s="62" t="s">
        <v>882</v>
      </c>
      <c r="B888" s="58"/>
      <c r="C888" s="57">
        <v>59.7044</v>
      </c>
      <c r="D888" s="58">
        <v>85</v>
      </c>
      <c r="E888" s="59"/>
      <c r="F888" s="58"/>
      <c r="G888" s="60"/>
      <c r="H888" s="58">
        <v>83</v>
      </c>
      <c r="I888" s="58"/>
      <c r="J888" s="60"/>
    </row>
    <row r="889" spans="1:10" ht="18" customHeight="1">
      <c r="A889" s="62" t="s">
        <v>883</v>
      </c>
      <c r="B889" s="58"/>
      <c r="C889" s="57">
        <v>0</v>
      </c>
      <c r="D889" s="58"/>
      <c r="E889" s="59"/>
      <c r="F889" s="58"/>
      <c r="G889" s="60"/>
      <c r="H889" s="58"/>
      <c r="I889" s="58"/>
      <c r="J889" s="60"/>
    </row>
    <row r="890" spans="1:10" ht="18" customHeight="1">
      <c r="A890" s="62" t="s">
        <v>884</v>
      </c>
      <c r="B890" s="58"/>
      <c r="C890" s="57">
        <v>0</v>
      </c>
      <c r="D890" s="58"/>
      <c r="E890" s="59"/>
      <c r="F890" s="58"/>
      <c r="G890" s="60"/>
      <c r="H890" s="58"/>
      <c r="I890" s="58"/>
      <c r="J890" s="60"/>
    </row>
    <row r="891" spans="1:10" ht="18" customHeight="1">
      <c r="A891" s="62" t="s">
        <v>885</v>
      </c>
      <c r="B891" s="58"/>
      <c r="C891" s="57">
        <v>74.52</v>
      </c>
      <c r="D891" s="58">
        <v>981</v>
      </c>
      <c r="E891" s="59"/>
      <c r="F891" s="58"/>
      <c r="G891" s="60"/>
      <c r="H891" s="58">
        <v>294</v>
      </c>
      <c r="I891" s="58"/>
      <c r="J891" s="60"/>
    </row>
    <row r="892" spans="1:10" ht="18" customHeight="1">
      <c r="A892" s="62" t="s">
        <v>886</v>
      </c>
      <c r="B892" s="58"/>
      <c r="C892" s="57">
        <v>0</v>
      </c>
      <c r="D892" s="58"/>
      <c r="E892" s="59"/>
      <c r="F892" s="58"/>
      <c r="G892" s="60"/>
      <c r="H892" s="58"/>
      <c r="I892" s="58"/>
      <c r="J892" s="60"/>
    </row>
    <row r="893" spans="1:10" ht="18" customHeight="1">
      <c r="A893" s="62" t="s">
        <v>887</v>
      </c>
      <c r="B893" s="58"/>
      <c r="C893" s="57">
        <v>0</v>
      </c>
      <c r="D893" s="58">
        <v>1011</v>
      </c>
      <c r="E893" s="59"/>
      <c r="F893" s="58"/>
      <c r="G893" s="60"/>
      <c r="H893" s="58">
        <v>499</v>
      </c>
      <c r="I893" s="58"/>
      <c r="J893" s="60"/>
    </row>
    <row r="894" spans="1:10" ht="18" customHeight="1">
      <c r="A894" s="62" t="s">
        <v>888</v>
      </c>
      <c r="B894" s="58"/>
      <c r="C894" s="57">
        <v>0</v>
      </c>
      <c r="D894" s="58"/>
      <c r="E894" s="59"/>
      <c r="F894" s="58"/>
      <c r="G894" s="60"/>
      <c r="H894" s="58"/>
      <c r="I894" s="58"/>
      <c r="J894" s="60"/>
    </row>
    <row r="895" spans="1:10" ht="18" customHeight="1">
      <c r="A895" s="62" t="s">
        <v>889</v>
      </c>
      <c r="B895" s="58"/>
      <c r="C895" s="57">
        <v>0</v>
      </c>
      <c r="D895" s="58"/>
      <c r="E895" s="59"/>
      <c r="F895" s="58"/>
      <c r="G895" s="60"/>
      <c r="H895" s="58"/>
      <c r="I895" s="58"/>
      <c r="J895" s="60"/>
    </row>
    <row r="896" spans="1:10" ht="18" customHeight="1">
      <c r="A896" s="62" t="s">
        <v>890</v>
      </c>
      <c r="B896" s="58"/>
      <c r="C896" s="57">
        <v>0</v>
      </c>
      <c r="D896" s="58"/>
      <c r="E896" s="59"/>
      <c r="F896" s="58"/>
      <c r="G896" s="60"/>
      <c r="H896" s="58"/>
      <c r="I896" s="58"/>
      <c r="J896" s="60"/>
    </row>
    <row r="897" spans="1:10" ht="18" customHeight="1">
      <c r="A897" s="62" t="s">
        <v>891</v>
      </c>
      <c r="B897" s="58"/>
      <c r="C897" s="57">
        <v>0</v>
      </c>
      <c r="D897" s="58">
        <v>180</v>
      </c>
      <c r="E897" s="59"/>
      <c r="F897" s="58"/>
      <c r="G897" s="60"/>
      <c r="H897" s="58">
        <v>180</v>
      </c>
      <c r="I897" s="58"/>
      <c r="J897" s="60"/>
    </row>
    <row r="898" spans="1:10" ht="18" customHeight="1">
      <c r="A898" s="62" t="s">
        <v>892</v>
      </c>
      <c r="B898" s="58"/>
      <c r="C898" s="57"/>
      <c r="D898" s="58"/>
      <c r="E898" s="59"/>
      <c r="F898" s="58"/>
      <c r="G898" s="60"/>
      <c r="H898" s="58"/>
      <c r="I898" s="58"/>
      <c r="J898" s="60"/>
    </row>
    <row r="899" spans="1:10" ht="18" customHeight="1">
      <c r="A899" s="62" t="s">
        <v>893</v>
      </c>
      <c r="B899" s="58"/>
      <c r="C899" s="57">
        <v>90</v>
      </c>
      <c r="D899" s="58">
        <v>220</v>
      </c>
      <c r="E899" s="59"/>
      <c r="F899" s="58"/>
      <c r="G899" s="60"/>
      <c r="H899" s="58">
        <v>287</v>
      </c>
      <c r="I899" s="58"/>
      <c r="J899" s="60"/>
    </row>
    <row r="900" spans="1:10" ht="18" customHeight="1">
      <c r="A900" s="62" t="s">
        <v>894</v>
      </c>
      <c r="B900" s="58"/>
      <c r="C900" s="57">
        <v>40</v>
      </c>
      <c r="D900" s="58">
        <v>40</v>
      </c>
      <c r="E900" s="59"/>
      <c r="F900" s="58"/>
      <c r="G900" s="60"/>
      <c r="H900" s="58"/>
      <c r="I900" s="58"/>
      <c r="J900" s="60"/>
    </row>
    <row r="901" spans="1:10" ht="18" customHeight="1">
      <c r="A901" s="62" t="s">
        <v>865</v>
      </c>
      <c r="B901" s="58"/>
      <c r="C901" s="57">
        <v>0</v>
      </c>
      <c r="D901" s="58"/>
      <c r="E901" s="59"/>
      <c r="F901" s="58"/>
      <c r="G901" s="60"/>
      <c r="H901" s="58"/>
      <c r="I901" s="58"/>
      <c r="J901" s="60"/>
    </row>
    <row r="902" spans="1:10" ht="18" customHeight="1">
      <c r="A902" s="62" t="s">
        <v>895</v>
      </c>
      <c r="B902" s="58"/>
      <c r="C902" s="57">
        <v>48.556</v>
      </c>
      <c r="D902" s="58">
        <v>87</v>
      </c>
      <c r="E902" s="59"/>
      <c r="F902" s="58"/>
      <c r="G902" s="60"/>
      <c r="H902" s="58">
        <v>69</v>
      </c>
      <c r="I902" s="58"/>
      <c r="J902" s="60"/>
    </row>
    <row r="903" spans="1:10" ht="18" customHeight="1">
      <c r="A903" s="62" t="s">
        <v>896</v>
      </c>
      <c r="B903" s="58"/>
      <c r="C903" s="57">
        <v>0</v>
      </c>
      <c r="D903" s="58">
        <v>3167</v>
      </c>
      <c r="E903" s="59"/>
      <c r="F903" s="58"/>
      <c r="G903" s="60"/>
      <c r="H903" s="58">
        <v>250</v>
      </c>
      <c r="I903" s="58"/>
      <c r="J903" s="60"/>
    </row>
    <row r="904" spans="1:10" ht="18" customHeight="1">
      <c r="A904" s="62" t="s">
        <v>897</v>
      </c>
      <c r="B904" s="58"/>
      <c r="C904" s="57">
        <v>0</v>
      </c>
      <c r="D904" s="58">
        <v>405</v>
      </c>
      <c r="E904" s="59"/>
      <c r="F904" s="58"/>
      <c r="G904" s="60"/>
      <c r="H904" s="58">
        <v>646</v>
      </c>
      <c r="I904" s="58"/>
      <c r="J904" s="60"/>
    </row>
    <row r="905" spans="1:11" ht="18" customHeight="1">
      <c r="A905" s="65" t="s">
        <v>898</v>
      </c>
      <c r="B905" s="52"/>
      <c r="C905" s="51">
        <v>0</v>
      </c>
      <c r="D905" s="52">
        <f>SUM(D906:D915)</f>
        <v>0</v>
      </c>
      <c r="E905" s="53"/>
      <c r="F905" s="52">
        <f>D905-B905</f>
        <v>0</v>
      </c>
      <c r="G905" s="54"/>
      <c r="H905" s="52">
        <f>SUM(H906:H915)</f>
        <v>0</v>
      </c>
      <c r="I905" s="52">
        <f>H905-C905</f>
        <v>0</v>
      </c>
      <c r="J905" s="54"/>
      <c r="K905" s="39">
        <v>1</v>
      </c>
    </row>
    <row r="906" spans="1:10" ht="18" customHeight="1">
      <c r="A906" s="62" t="s">
        <v>805</v>
      </c>
      <c r="B906" s="58"/>
      <c r="C906" s="57">
        <v>0</v>
      </c>
      <c r="D906" s="58"/>
      <c r="E906" s="59"/>
      <c r="F906" s="58"/>
      <c r="G906" s="60"/>
      <c r="H906" s="58"/>
      <c r="I906" s="58"/>
      <c r="J906" s="60"/>
    </row>
    <row r="907" spans="1:10" ht="18" customHeight="1">
      <c r="A907" s="62" t="s">
        <v>806</v>
      </c>
      <c r="B907" s="58"/>
      <c r="C907" s="57">
        <v>0</v>
      </c>
      <c r="D907" s="58"/>
      <c r="E907" s="59"/>
      <c r="F907" s="58"/>
      <c r="G907" s="60"/>
      <c r="H907" s="58"/>
      <c r="I907" s="58"/>
      <c r="J907" s="60"/>
    </row>
    <row r="908" spans="1:10" ht="18" customHeight="1">
      <c r="A908" s="62" t="s">
        <v>807</v>
      </c>
      <c r="B908" s="58"/>
      <c r="C908" s="57">
        <v>0</v>
      </c>
      <c r="D908" s="58"/>
      <c r="E908" s="59"/>
      <c r="F908" s="58"/>
      <c r="G908" s="60"/>
      <c r="H908" s="58"/>
      <c r="I908" s="58"/>
      <c r="J908" s="60"/>
    </row>
    <row r="909" spans="1:10" ht="18" customHeight="1">
      <c r="A909" s="62" t="s">
        <v>899</v>
      </c>
      <c r="B909" s="58"/>
      <c r="C909" s="57">
        <v>0</v>
      </c>
      <c r="D909" s="58"/>
      <c r="E909" s="59"/>
      <c r="F909" s="58"/>
      <c r="G909" s="60"/>
      <c r="H909" s="58"/>
      <c r="I909" s="58"/>
      <c r="J909" s="60"/>
    </row>
    <row r="910" spans="1:10" ht="18" customHeight="1">
      <c r="A910" s="62" t="s">
        <v>900</v>
      </c>
      <c r="B910" s="58"/>
      <c r="C910" s="57">
        <v>0</v>
      </c>
      <c r="D910" s="58"/>
      <c r="E910" s="59"/>
      <c r="F910" s="58"/>
      <c r="G910" s="60"/>
      <c r="H910" s="58"/>
      <c r="I910" s="58"/>
      <c r="J910" s="60"/>
    </row>
    <row r="911" spans="1:10" ht="18" customHeight="1">
      <c r="A911" s="62" t="s">
        <v>901</v>
      </c>
      <c r="B911" s="58"/>
      <c r="C911" s="57">
        <v>0</v>
      </c>
      <c r="D911" s="58"/>
      <c r="E911" s="59"/>
      <c r="F911" s="58"/>
      <c r="G911" s="60"/>
      <c r="H911" s="58"/>
      <c r="I911" s="58"/>
      <c r="J911" s="60"/>
    </row>
    <row r="912" spans="1:10" ht="18" customHeight="1">
      <c r="A912" s="62" t="s">
        <v>902</v>
      </c>
      <c r="B912" s="58"/>
      <c r="C912" s="57">
        <v>0</v>
      </c>
      <c r="D912" s="58"/>
      <c r="E912" s="59"/>
      <c r="F912" s="58"/>
      <c r="G912" s="60"/>
      <c r="H912" s="58"/>
      <c r="I912" s="58"/>
      <c r="J912" s="60"/>
    </row>
    <row r="913" spans="1:10" ht="18" customHeight="1">
      <c r="A913" s="62" t="s">
        <v>903</v>
      </c>
      <c r="B913" s="58"/>
      <c r="C913" s="57">
        <v>0</v>
      </c>
      <c r="D913" s="58"/>
      <c r="E913" s="59"/>
      <c r="F913" s="58"/>
      <c r="G913" s="60"/>
      <c r="H913" s="58"/>
      <c r="I913" s="58"/>
      <c r="J913" s="60"/>
    </row>
    <row r="914" spans="1:10" ht="18" customHeight="1">
      <c r="A914" s="62" t="s">
        <v>904</v>
      </c>
      <c r="B914" s="58"/>
      <c r="C914" s="57">
        <v>0</v>
      </c>
      <c r="D914" s="58"/>
      <c r="E914" s="59"/>
      <c r="F914" s="58"/>
      <c r="G914" s="60"/>
      <c r="H914" s="58"/>
      <c r="I914" s="58"/>
      <c r="J914" s="60"/>
    </row>
    <row r="915" spans="1:10" ht="18" customHeight="1">
      <c r="A915" s="62" t="s">
        <v>905</v>
      </c>
      <c r="B915" s="58"/>
      <c r="C915" s="57">
        <v>0</v>
      </c>
      <c r="D915" s="58"/>
      <c r="E915" s="59"/>
      <c r="F915" s="58"/>
      <c r="G915" s="60"/>
      <c r="H915" s="58"/>
      <c r="I915" s="58"/>
      <c r="J915" s="60"/>
    </row>
    <row r="916" spans="1:11" ht="18" customHeight="1">
      <c r="A916" s="65" t="s">
        <v>906</v>
      </c>
      <c r="B916" s="50">
        <v>1048</v>
      </c>
      <c r="C916" s="51">
        <v>112.7182</v>
      </c>
      <c r="D916" s="52">
        <f>SUM(D917:D926)</f>
        <v>1455</v>
      </c>
      <c r="E916" s="53">
        <f>D916/C916*100</f>
        <v>1290.8296974224215</v>
      </c>
      <c r="F916" s="52">
        <f>D916-B916</f>
        <v>407</v>
      </c>
      <c r="G916" s="54">
        <f>F916/B916*100</f>
        <v>38.83587786259542</v>
      </c>
      <c r="H916" s="52">
        <f>SUM(H917:H926)</f>
        <v>1373</v>
      </c>
      <c r="I916" s="52">
        <f>H916-C916</f>
        <v>1260.2818</v>
      </c>
      <c r="J916" s="54">
        <f>I916/C916*100</f>
        <v>1118.0819069147663</v>
      </c>
      <c r="K916" s="39">
        <v>1</v>
      </c>
    </row>
    <row r="917" spans="1:10" ht="18" customHeight="1">
      <c r="A917" s="62" t="s">
        <v>805</v>
      </c>
      <c r="B917" s="58"/>
      <c r="C917" s="57">
        <v>57.7182</v>
      </c>
      <c r="D917" s="58">
        <v>110</v>
      </c>
      <c r="E917" s="59"/>
      <c r="F917" s="58"/>
      <c r="G917" s="60"/>
      <c r="H917" s="58">
        <v>69</v>
      </c>
      <c r="I917" s="58"/>
      <c r="J917" s="60"/>
    </row>
    <row r="918" spans="1:10" ht="18" customHeight="1">
      <c r="A918" s="62" t="s">
        <v>806</v>
      </c>
      <c r="B918" s="58"/>
      <c r="C918" s="57">
        <v>55</v>
      </c>
      <c r="D918" s="58">
        <v>117</v>
      </c>
      <c r="E918" s="59"/>
      <c r="F918" s="58"/>
      <c r="G918" s="60"/>
      <c r="H918" s="58">
        <v>60</v>
      </c>
      <c r="I918" s="58"/>
      <c r="J918" s="60"/>
    </row>
    <row r="919" spans="1:10" ht="18" customHeight="1">
      <c r="A919" s="62" t="s">
        <v>807</v>
      </c>
      <c r="B919" s="58"/>
      <c r="C919" s="57">
        <v>0</v>
      </c>
      <c r="D919" s="58"/>
      <c r="E919" s="59"/>
      <c r="F919" s="58"/>
      <c r="G919" s="60"/>
      <c r="H919" s="58"/>
      <c r="I919" s="58"/>
      <c r="J919" s="60"/>
    </row>
    <row r="920" spans="1:10" ht="18" customHeight="1">
      <c r="A920" s="62" t="s">
        <v>907</v>
      </c>
      <c r="B920" s="58"/>
      <c r="C920" s="57">
        <v>0</v>
      </c>
      <c r="D920" s="58">
        <v>403</v>
      </c>
      <c r="E920" s="59"/>
      <c r="F920" s="58"/>
      <c r="G920" s="60"/>
      <c r="H920" s="58">
        <v>426</v>
      </c>
      <c r="I920" s="58"/>
      <c r="J920" s="60"/>
    </row>
    <row r="921" spans="1:10" ht="18" customHeight="1">
      <c r="A921" s="62" t="s">
        <v>908</v>
      </c>
      <c r="B921" s="58"/>
      <c r="C921" s="57">
        <v>0</v>
      </c>
      <c r="D921" s="58">
        <v>40</v>
      </c>
      <c r="E921" s="59"/>
      <c r="F921" s="58"/>
      <c r="G921" s="60"/>
      <c r="H921" s="58">
        <v>160</v>
      </c>
      <c r="I921" s="58"/>
      <c r="J921" s="60"/>
    </row>
    <row r="922" spans="1:10" ht="18" customHeight="1">
      <c r="A922" s="62" t="s">
        <v>909</v>
      </c>
      <c r="B922" s="58"/>
      <c r="C922" s="57">
        <v>0</v>
      </c>
      <c r="D922" s="58"/>
      <c r="E922" s="59"/>
      <c r="F922" s="58"/>
      <c r="G922" s="60"/>
      <c r="H922" s="58"/>
      <c r="I922" s="58"/>
      <c r="J922" s="60"/>
    </row>
    <row r="923" spans="1:10" ht="18" customHeight="1">
      <c r="A923" s="62" t="s">
        <v>910</v>
      </c>
      <c r="B923" s="58"/>
      <c r="C923" s="57">
        <v>0</v>
      </c>
      <c r="D923" s="58"/>
      <c r="E923" s="59"/>
      <c r="F923" s="58"/>
      <c r="G923" s="60"/>
      <c r="H923" s="58"/>
      <c r="I923" s="58"/>
      <c r="J923" s="60"/>
    </row>
    <row r="924" spans="1:10" ht="18" customHeight="1">
      <c r="A924" s="62" t="s">
        <v>911</v>
      </c>
      <c r="B924" s="58"/>
      <c r="C924" s="57">
        <v>0</v>
      </c>
      <c r="D924" s="58"/>
      <c r="E924" s="59"/>
      <c r="F924" s="58"/>
      <c r="G924" s="60"/>
      <c r="H924" s="58"/>
      <c r="I924" s="58"/>
      <c r="J924" s="60"/>
    </row>
    <row r="925" spans="1:10" ht="18" customHeight="1">
      <c r="A925" s="62" t="s">
        <v>912</v>
      </c>
      <c r="B925" s="58"/>
      <c r="C925" s="57">
        <v>0</v>
      </c>
      <c r="D925" s="58"/>
      <c r="E925" s="59"/>
      <c r="F925" s="58"/>
      <c r="G925" s="60"/>
      <c r="H925" s="58"/>
      <c r="I925" s="58"/>
      <c r="J925" s="60"/>
    </row>
    <row r="926" spans="1:10" ht="18" customHeight="1">
      <c r="A926" s="62" t="s">
        <v>913</v>
      </c>
      <c r="B926" s="58"/>
      <c r="C926" s="57">
        <v>0</v>
      </c>
      <c r="D926" s="58">
        <v>785</v>
      </c>
      <c r="E926" s="59"/>
      <c r="F926" s="58"/>
      <c r="G926" s="60"/>
      <c r="H926" s="58">
        <v>658</v>
      </c>
      <c r="I926" s="58"/>
      <c r="J926" s="60"/>
    </row>
    <row r="927" spans="1:11" ht="18" customHeight="1">
      <c r="A927" s="65" t="s">
        <v>914</v>
      </c>
      <c r="B927" s="50">
        <v>1109</v>
      </c>
      <c r="C927" s="51">
        <v>40</v>
      </c>
      <c r="D927" s="52">
        <f>SUM(D928:D932)</f>
        <v>1074</v>
      </c>
      <c r="E927" s="53">
        <f>D927/C927*100</f>
        <v>2685</v>
      </c>
      <c r="F927" s="52">
        <f>D927-B927</f>
        <v>-35</v>
      </c>
      <c r="G927" s="54">
        <f>F927/B927*100</f>
        <v>-3.1559963931469794</v>
      </c>
      <c r="H927" s="52">
        <f>SUM(H928:H932)</f>
        <v>1160</v>
      </c>
      <c r="I927" s="52">
        <f>H927-C927</f>
        <v>1120</v>
      </c>
      <c r="J927" s="54">
        <f>I927/C927*100</f>
        <v>2800</v>
      </c>
      <c r="K927" s="39">
        <v>1</v>
      </c>
    </row>
    <row r="928" spans="1:10" ht="18" customHeight="1">
      <c r="A928" s="62" t="s">
        <v>915</v>
      </c>
      <c r="B928" s="58"/>
      <c r="C928" s="57">
        <v>40</v>
      </c>
      <c r="D928" s="58">
        <v>40</v>
      </c>
      <c r="E928" s="59"/>
      <c r="F928" s="58"/>
      <c r="G928" s="60"/>
      <c r="H928" s="58">
        <v>40</v>
      </c>
      <c r="I928" s="58"/>
      <c r="J928" s="60"/>
    </row>
    <row r="929" spans="1:10" ht="18" customHeight="1">
      <c r="A929" s="62" t="s">
        <v>916</v>
      </c>
      <c r="B929" s="58"/>
      <c r="C929" s="57">
        <v>0</v>
      </c>
      <c r="D929" s="58">
        <v>1008</v>
      </c>
      <c r="E929" s="59"/>
      <c r="F929" s="58"/>
      <c r="G929" s="60"/>
      <c r="H929" s="58">
        <v>1120</v>
      </c>
      <c r="I929" s="58"/>
      <c r="J929" s="60"/>
    </row>
    <row r="930" spans="1:10" ht="18" customHeight="1">
      <c r="A930" s="62" t="s">
        <v>917</v>
      </c>
      <c r="B930" s="58"/>
      <c r="C930" s="57">
        <v>0</v>
      </c>
      <c r="D930" s="58"/>
      <c r="E930" s="59"/>
      <c r="F930" s="58"/>
      <c r="G930" s="60"/>
      <c r="H930" s="58"/>
      <c r="I930" s="58"/>
      <c r="J930" s="60"/>
    </row>
    <row r="931" spans="1:10" ht="18" customHeight="1">
      <c r="A931" s="62" t="s">
        <v>918</v>
      </c>
      <c r="B931" s="58"/>
      <c r="C931" s="57">
        <v>0</v>
      </c>
      <c r="D931" s="58"/>
      <c r="E931" s="59"/>
      <c r="F931" s="58"/>
      <c r="G931" s="60"/>
      <c r="H931" s="58"/>
      <c r="I931" s="58"/>
      <c r="J931" s="60"/>
    </row>
    <row r="932" spans="1:10" ht="18" customHeight="1">
      <c r="A932" s="62" t="s">
        <v>919</v>
      </c>
      <c r="B932" s="58"/>
      <c r="C932" s="57">
        <v>0</v>
      </c>
      <c r="D932" s="58">
        <v>26</v>
      </c>
      <c r="E932" s="59"/>
      <c r="F932" s="58"/>
      <c r="G932" s="60"/>
      <c r="H932" s="58"/>
      <c r="I932" s="58"/>
      <c r="J932" s="60"/>
    </row>
    <row r="933" spans="1:11" ht="18" customHeight="1">
      <c r="A933" s="65" t="s">
        <v>920</v>
      </c>
      <c r="B933" s="50">
        <v>3703</v>
      </c>
      <c r="C933" s="51">
        <v>1000</v>
      </c>
      <c r="D933" s="52">
        <f>SUM(D934:D939)</f>
        <v>4495</v>
      </c>
      <c r="E933" s="53">
        <f>D933/C933*100</f>
        <v>449.5</v>
      </c>
      <c r="F933" s="52">
        <f>D933-B933</f>
        <v>792</v>
      </c>
      <c r="G933" s="54">
        <f>F933/B933*100</f>
        <v>21.3880637321091</v>
      </c>
      <c r="H933" s="52">
        <f>SUM(H934:H939)</f>
        <v>4039</v>
      </c>
      <c r="I933" s="52">
        <f>H933-C933</f>
        <v>3039</v>
      </c>
      <c r="J933" s="54">
        <f>I933/C933*100</f>
        <v>303.90000000000003</v>
      </c>
      <c r="K933" s="39">
        <v>1</v>
      </c>
    </row>
    <row r="934" spans="1:10" ht="18" customHeight="1">
      <c r="A934" s="62" t="s">
        <v>921</v>
      </c>
      <c r="B934" s="58"/>
      <c r="C934" s="57">
        <v>1000</v>
      </c>
      <c r="D934" s="58">
        <v>4495</v>
      </c>
      <c r="E934" s="59"/>
      <c r="F934" s="58"/>
      <c r="G934" s="60"/>
      <c r="H934" s="58">
        <v>4039</v>
      </c>
      <c r="I934" s="58"/>
      <c r="J934" s="60"/>
    </row>
    <row r="935" spans="1:10" ht="18" customHeight="1">
      <c r="A935" s="62" t="s">
        <v>922</v>
      </c>
      <c r="B935" s="58"/>
      <c r="C935" s="57">
        <v>0</v>
      </c>
      <c r="D935" s="58"/>
      <c r="E935" s="59"/>
      <c r="F935" s="58"/>
      <c r="G935" s="60"/>
      <c r="H935" s="58"/>
      <c r="I935" s="58"/>
      <c r="J935" s="60"/>
    </row>
    <row r="936" spans="1:10" ht="18" customHeight="1">
      <c r="A936" s="62" t="s">
        <v>923</v>
      </c>
      <c r="B936" s="58"/>
      <c r="C936" s="57">
        <v>0</v>
      </c>
      <c r="D936" s="58"/>
      <c r="E936" s="59"/>
      <c r="F936" s="58"/>
      <c r="G936" s="60"/>
      <c r="H936" s="58"/>
      <c r="I936" s="58"/>
      <c r="J936" s="60"/>
    </row>
    <row r="937" spans="1:10" ht="18" customHeight="1">
      <c r="A937" s="62" t="s">
        <v>924</v>
      </c>
      <c r="B937" s="58"/>
      <c r="C937" s="57">
        <v>0</v>
      </c>
      <c r="D937" s="58"/>
      <c r="E937" s="59"/>
      <c r="F937" s="58"/>
      <c r="G937" s="60"/>
      <c r="H937" s="58"/>
      <c r="I937" s="58"/>
      <c r="J937" s="60"/>
    </row>
    <row r="938" spans="1:10" ht="18" customHeight="1">
      <c r="A938" s="62" t="s">
        <v>925</v>
      </c>
      <c r="B938" s="58"/>
      <c r="C938" s="57">
        <v>0</v>
      </c>
      <c r="D938" s="58"/>
      <c r="E938" s="59"/>
      <c r="F938" s="58"/>
      <c r="G938" s="60"/>
      <c r="H938" s="58"/>
      <c r="I938" s="58"/>
      <c r="J938" s="60"/>
    </row>
    <row r="939" spans="1:10" ht="18" customHeight="1">
      <c r="A939" s="62" t="s">
        <v>926</v>
      </c>
      <c r="B939" s="58"/>
      <c r="C939" s="57">
        <v>0</v>
      </c>
      <c r="D939" s="58"/>
      <c r="E939" s="59"/>
      <c r="F939" s="58"/>
      <c r="G939" s="60"/>
      <c r="H939" s="58"/>
      <c r="I939" s="58"/>
      <c r="J939" s="60"/>
    </row>
    <row r="940" spans="1:11" ht="18" customHeight="1">
      <c r="A940" s="65" t="s">
        <v>927</v>
      </c>
      <c r="B940" s="50">
        <v>1422</v>
      </c>
      <c r="C940" s="51">
        <v>0</v>
      </c>
      <c r="D940" s="52">
        <f>SUM(D941:D946)</f>
        <v>991</v>
      </c>
      <c r="E940" s="53"/>
      <c r="F940" s="52">
        <f>D940-B940</f>
        <v>-431</v>
      </c>
      <c r="G940" s="54">
        <f>F940/B940*100</f>
        <v>-30.309423347398027</v>
      </c>
      <c r="H940" s="52">
        <f>SUM(H941:H946)</f>
        <v>789</v>
      </c>
      <c r="I940" s="52">
        <f>H940-C940</f>
        <v>789</v>
      </c>
      <c r="J940" s="54"/>
      <c r="K940" s="39">
        <v>1</v>
      </c>
    </row>
    <row r="941" spans="1:10" ht="18" customHeight="1">
      <c r="A941" s="62" t="s">
        <v>928</v>
      </c>
      <c r="B941" s="58"/>
      <c r="C941" s="57">
        <v>0</v>
      </c>
      <c r="D941" s="58">
        <v>599</v>
      </c>
      <c r="E941" s="59"/>
      <c r="F941" s="58"/>
      <c r="G941" s="60"/>
      <c r="H941" s="58">
        <v>419</v>
      </c>
      <c r="I941" s="58"/>
      <c r="J941" s="60"/>
    </row>
    <row r="942" spans="1:10" ht="18" customHeight="1">
      <c r="A942" s="62" t="s">
        <v>929</v>
      </c>
      <c r="B942" s="58"/>
      <c r="C942" s="57">
        <v>0</v>
      </c>
      <c r="D942" s="58">
        <v>372</v>
      </c>
      <c r="E942" s="59"/>
      <c r="F942" s="58"/>
      <c r="G942" s="60"/>
      <c r="H942" s="58">
        <v>340</v>
      </c>
      <c r="I942" s="58"/>
      <c r="J942" s="60"/>
    </row>
    <row r="943" spans="1:10" ht="18" customHeight="1">
      <c r="A943" s="62" t="s">
        <v>930</v>
      </c>
      <c r="B943" s="58"/>
      <c r="C943" s="57">
        <v>0</v>
      </c>
      <c r="D943" s="58"/>
      <c r="E943" s="59"/>
      <c r="F943" s="58"/>
      <c r="G943" s="60"/>
      <c r="H943" s="58"/>
      <c r="I943" s="58"/>
      <c r="J943" s="60"/>
    </row>
    <row r="944" spans="1:10" ht="18" customHeight="1">
      <c r="A944" s="62" t="s">
        <v>931</v>
      </c>
      <c r="B944" s="58"/>
      <c r="C944" s="57">
        <v>0</v>
      </c>
      <c r="D944" s="58"/>
      <c r="E944" s="59"/>
      <c r="F944" s="58"/>
      <c r="G944" s="60"/>
      <c r="H944" s="58">
        <v>30</v>
      </c>
      <c r="I944" s="58"/>
      <c r="J944" s="60"/>
    </row>
    <row r="945" spans="1:10" ht="18" customHeight="1">
      <c r="A945" s="62" t="s">
        <v>932</v>
      </c>
      <c r="B945" s="58"/>
      <c r="C945" s="57">
        <v>0</v>
      </c>
      <c r="D945" s="58"/>
      <c r="E945" s="59"/>
      <c r="F945" s="58"/>
      <c r="G945" s="60"/>
      <c r="H945" s="58"/>
      <c r="I945" s="58"/>
      <c r="J945" s="60"/>
    </row>
    <row r="946" spans="1:10" ht="18" customHeight="1">
      <c r="A946" s="62" t="s">
        <v>933</v>
      </c>
      <c r="B946" s="58"/>
      <c r="C946" s="57">
        <v>0</v>
      </c>
      <c r="D946" s="58">
        <v>20</v>
      </c>
      <c r="E946" s="59"/>
      <c r="F946" s="58"/>
      <c r="G946" s="60"/>
      <c r="H946" s="58"/>
      <c r="I946" s="58"/>
      <c r="J946" s="60"/>
    </row>
    <row r="947" spans="1:11" ht="18" customHeight="1">
      <c r="A947" s="65" t="s">
        <v>934</v>
      </c>
      <c r="B947" s="52"/>
      <c r="C947" s="51">
        <v>0</v>
      </c>
      <c r="D947" s="52">
        <f>SUM(D948:D950)</f>
        <v>0</v>
      </c>
      <c r="E947" s="53"/>
      <c r="F947" s="52">
        <f>D947-B947</f>
        <v>0</v>
      </c>
      <c r="G947" s="54"/>
      <c r="H947" s="52">
        <f>SUM(H948:H950)</f>
        <v>0</v>
      </c>
      <c r="I947" s="52">
        <f>H947-C947</f>
        <v>0</v>
      </c>
      <c r="J947" s="54"/>
      <c r="K947" s="39">
        <v>1</v>
      </c>
    </row>
    <row r="948" spans="1:10" ht="18" customHeight="1">
      <c r="A948" s="62" t="s">
        <v>935</v>
      </c>
      <c r="B948" s="58"/>
      <c r="C948" s="57">
        <v>0</v>
      </c>
      <c r="D948" s="58"/>
      <c r="E948" s="59"/>
      <c r="F948" s="58"/>
      <c r="G948" s="60"/>
      <c r="H948" s="58"/>
      <c r="I948" s="58"/>
      <c r="J948" s="60"/>
    </row>
    <row r="949" spans="1:10" ht="18" customHeight="1">
      <c r="A949" s="62" t="s">
        <v>936</v>
      </c>
      <c r="B949" s="58"/>
      <c r="C949" s="57">
        <v>0</v>
      </c>
      <c r="D949" s="58"/>
      <c r="E949" s="59"/>
      <c r="F949" s="58"/>
      <c r="G949" s="60"/>
      <c r="H949" s="58"/>
      <c r="I949" s="58"/>
      <c r="J949" s="60"/>
    </row>
    <row r="950" spans="1:10" ht="18" customHeight="1">
      <c r="A950" s="62" t="s">
        <v>937</v>
      </c>
      <c r="B950" s="58"/>
      <c r="C950" s="57">
        <v>0</v>
      </c>
      <c r="D950" s="58"/>
      <c r="E950" s="59"/>
      <c r="F950" s="58"/>
      <c r="G950" s="60"/>
      <c r="H950" s="58"/>
      <c r="I950" s="58"/>
      <c r="J950" s="60"/>
    </row>
    <row r="951" spans="1:11" ht="18" customHeight="1">
      <c r="A951" s="65" t="s">
        <v>938</v>
      </c>
      <c r="B951" s="50">
        <v>35</v>
      </c>
      <c r="C951" s="51"/>
      <c r="D951" s="52">
        <f>SUM(D952:D953)</f>
        <v>0</v>
      </c>
      <c r="E951" s="53"/>
      <c r="F951" s="52">
        <f>D951-B951</f>
        <v>-35</v>
      </c>
      <c r="G951" s="54">
        <f>F951/B951*100</f>
        <v>-100</v>
      </c>
      <c r="H951" s="52">
        <f>SUM(H952:H953)</f>
        <v>0</v>
      </c>
      <c r="I951" s="52">
        <f>H951-C951</f>
        <v>0</v>
      </c>
      <c r="J951" s="54"/>
      <c r="K951" s="39">
        <v>1</v>
      </c>
    </row>
    <row r="952" spans="1:10" ht="18" customHeight="1">
      <c r="A952" s="62" t="s">
        <v>939</v>
      </c>
      <c r="B952" s="58"/>
      <c r="C952" s="57"/>
      <c r="D952" s="58"/>
      <c r="E952" s="59"/>
      <c r="F952" s="58"/>
      <c r="G952" s="60"/>
      <c r="H952" s="58"/>
      <c r="I952" s="58"/>
      <c r="J952" s="60"/>
    </row>
    <row r="953" spans="1:10" ht="18" customHeight="1">
      <c r="A953" s="62" t="s">
        <v>940</v>
      </c>
      <c r="B953" s="58"/>
      <c r="C953" s="57"/>
      <c r="D953" s="58"/>
      <c r="E953" s="59"/>
      <c r="F953" s="58"/>
      <c r="G953" s="60"/>
      <c r="H953" s="58"/>
      <c r="I953" s="58"/>
      <c r="J953" s="60"/>
    </row>
    <row r="954" spans="1:11" ht="18" customHeight="1">
      <c r="A954" s="43" t="s">
        <v>941</v>
      </c>
      <c r="B954" s="44">
        <v>4578</v>
      </c>
      <c r="C954" s="45">
        <v>4981.903600000001</v>
      </c>
      <c r="D954" s="46">
        <f>D955+D985+D995+D1005+D1010+D1017+D1022</f>
        <v>3843</v>
      </c>
      <c r="E954" s="47">
        <f>D954/C954*100</f>
        <v>77.13918832150826</v>
      </c>
      <c r="F954" s="46">
        <f>D954-B954</f>
        <v>-735</v>
      </c>
      <c r="G954" s="48">
        <f>F954/B954*100</f>
        <v>-16.055045871559635</v>
      </c>
      <c r="H954" s="46">
        <f>H955+H985+H995+H1005+H1010+H1017+H1022</f>
        <v>3846</v>
      </c>
      <c r="I954" s="46">
        <f>H954-C954</f>
        <v>-1135.9036000000006</v>
      </c>
      <c r="J954" s="48">
        <f>I954/C954*100</f>
        <v>-22.800593732885567</v>
      </c>
      <c r="K954" s="39">
        <v>1</v>
      </c>
    </row>
    <row r="955" spans="1:11" ht="18" customHeight="1">
      <c r="A955" s="65" t="s">
        <v>942</v>
      </c>
      <c r="B955" s="50">
        <v>2417</v>
      </c>
      <c r="C955" s="51">
        <v>4981.903600000001</v>
      </c>
      <c r="D955" s="52">
        <f>SUM(D956:D984)</f>
        <v>2095</v>
      </c>
      <c r="E955" s="53">
        <f>D955/C955*100</f>
        <v>42.0521986816445</v>
      </c>
      <c r="F955" s="52">
        <f>D955-B955</f>
        <v>-322</v>
      </c>
      <c r="G955" s="54">
        <f>F955/B955*100</f>
        <v>-13.322300372362433</v>
      </c>
      <c r="H955" s="52">
        <f>SUM(H956:H984)</f>
        <v>2712</v>
      </c>
      <c r="I955" s="52">
        <f>H955-C955</f>
        <v>-2269.9036000000006</v>
      </c>
      <c r="J955" s="54">
        <f>I955/C955*100</f>
        <v>-45.56297717201915</v>
      </c>
      <c r="K955" s="39">
        <v>1</v>
      </c>
    </row>
    <row r="956" spans="1:10" ht="18" customHeight="1">
      <c r="A956" s="62" t="s">
        <v>805</v>
      </c>
      <c r="B956" s="58"/>
      <c r="C956" s="57">
        <v>57.4026</v>
      </c>
      <c r="D956" s="58">
        <v>111</v>
      </c>
      <c r="E956" s="59"/>
      <c r="F956" s="58"/>
      <c r="G956" s="60"/>
      <c r="H956" s="58">
        <v>74</v>
      </c>
      <c r="I956" s="58"/>
      <c r="J956" s="60"/>
    </row>
    <row r="957" spans="1:10" ht="18" customHeight="1">
      <c r="A957" s="62" t="s">
        <v>806</v>
      </c>
      <c r="B957" s="58"/>
      <c r="C957" s="57">
        <v>97.5</v>
      </c>
      <c r="D957" s="58">
        <v>221</v>
      </c>
      <c r="E957" s="59"/>
      <c r="F957" s="58"/>
      <c r="G957" s="60"/>
      <c r="H957" s="58">
        <v>98</v>
      </c>
      <c r="I957" s="58"/>
      <c r="J957" s="60"/>
    </row>
    <row r="958" spans="1:10" ht="18" customHeight="1">
      <c r="A958" s="62" t="s">
        <v>807</v>
      </c>
      <c r="B958" s="58"/>
      <c r="C958" s="57">
        <v>0</v>
      </c>
      <c r="D958" s="58"/>
      <c r="E958" s="59"/>
      <c r="F958" s="58"/>
      <c r="G958" s="60"/>
      <c r="H958" s="58"/>
      <c r="I958" s="58"/>
      <c r="J958" s="60"/>
    </row>
    <row r="959" spans="1:10" ht="18" customHeight="1">
      <c r="A959" s="62" t="s">
        <v>943</v>
      </c>
      <c r="B959" s="58"/>
      <c r="C959" s="57">
        <v>0</v>
      </c>
      <c r="D959" s="58">
        <v>403</v>
      </c>
      <c r="E959" s="59"/>
      <c r="F959" s="58"/>
      <c r="G959" s="60"/>
      <c r="H959" s="58">
        <v>1443</v>
      </c>
      <c r="I959" s="58"/>
      <c r="J959" s="60"/>
    </row>
    <row r="960" spans="1:10" ht="18" customHeight="1">
      <c r="A960" s="62" t="s">
        <v>944</v>
      </c>
      <c r="B960" s="58"/>
      <c r="C960" s="57">
        <v>0</v>
      </c>
      <c r="D960" s="58"/>
      <c r="E960" s="59"/>
      <c r="F960" s="58"/>
      <c r="G960" s="60"/>
      <c r="H960" s="58"/>
      <c r="I960" s="58"/>
      <c r="J960" s="60"/>
    </row>
    <row r="961" spans="1:10" ht="18" customHeight="1">
      <c r="A961" s="62" t="s">
        <v>945</v>
      </c>
      <c r="B961" s="58"/>
      <c r="C961" s="57">
        <v>4485.0567</v>
      </c>
      <c r="D961" s="58">
        <v>1022</v>
      </c>
      <c r="E961" s="59"/>
      <c r="F961" s="58"/>
      <c r="G961" s="60"/>
      <c r="H961" s="58">
        <v>220</v>
      </c>
      <c r="I961" s="58"/>
      <c r="J961" s="60"/>
    </row>
    <row r="962" spans="1:10" ht="18" customHeight="1">
      <c r="A962" s="62" t="s">
        <v>946</v>
      </c>
      <c r="B962" s="58"/>
      <c r="C962" s="57">
        <v>0</v>
      </c>
      <c r="D962" s="58"/>
      <c r="E962" s="59"/>
      <c r="F962" s="58"/>
      <c r="G962" s="60"/>
      <c r="H962" s="58"/>
      <c r="I962" s="58"/>
      <c r="J962" s="60"/>
    </row>
    <row r="963" spans="1:10" ht="18" customHeight="1">
      <c r="A963" s="62" t="s">
        <v>947</v>
      </c>
      <c r="B963" s="58"/>
      <c r="C963" s="57">
        <v>0</v>
      </c>
      <c r="D963" s="58"/>
      <c r="E963" s="59"/>
      <c r="F963" s="58"/>
      <c r="G963" s="60"/>
      <c r="H963" s="58"/>
      <c r="I963" s="58"/>
      <c r="J963" s="60"/>
    </row>
    <row r="964" spans="1:10" ht="18" customHeight="1">
      <c r="A964" s="62" t="s">
        <v>948</v>
      </c>
      <c r="B964" s="58"/>
      <c r="C964" s="57">
        <v>0</v>
      </c>
      <c r="D964" s="58"/>
      <c r="E964" s="59"/>
      <c r="F964" s="58"/>
      <c r="G964" s="60"/>
      <c r="H964" s="58"/>
      <c r="I964" s="58"/>
      <c r="J964" s="60"/>
    </row>
    <row r="965" spans="1:10" ht="18" customHeight="1">
      <c r="A965" s="62" t="s">
        <v>949</v>
      </c>
      <c r="B965" s="58"/>
      <c r="C965" s="57">
        <v>0</v>
      </c>
      <c r="D965" s="58"/>
      <c r="E965" s="59"/>
      <c r="F965" s="58"/>
      <c r="G965" s="60"/>
      <c r="H965" s="58">
        <v>275</v>
      </c>
      <c r="I965" s="58"/>
      <c r="J965" s="60"/>
    </row>
    <row r="966" spans="1:10" ht="18" customHeight="1">
      <c r="A966" s="62" t="s">
        <v>950</v>
      </c>
      <c r="B966" s="58"/>
      <c r="C966" s="57">
        <v>0</v>
      </c>
      <c r="D966" s="58"/>
      <c r="E966" s="59"/>
      <c r="F966" s="58"/>
      <c r="G966" s="60"/>
      <c r="H966" s="58"/>
      <c r="I966" s="58"/>
      <c r="J966" s="60"/>
    </row>
    <row r="967" spans="1:10" ht="18" customHeight="1">
      <c r="A967" s="62" t="s">
        <v>951</v>
      </c>
      <c r="B967" s="58"/>
      <c r="C967" s="57">
        <v>91</v>
      </c>
      <c r="D967" s="58">
        <v>91</v>
      </c>
      <c r="E967" s="59"/>
      <c r="F967" s="58"/>
      <c r="G967" s="60"/>
      <c r="H967" s="58">
        <v>602</v>
      </c>
      <c r="I967" s="58"/>
      <c r="J967" s="60"/>
    </row>
    <row r="968" spans="1:10" ht="18" customHeight="1">
      <c r="A968" s="62" t="s">
        <v>952</v>
      </c>
      <c r="B968" s="58"/>
      <c r="C968" s="57">
        <v>0</v>
      </c>
      <c r="D968" s="58"/>
      <c r="E968" s="59"/>
      <c r="F968" s="58"/>
      <c r="G968" s="60"/>
      <c r="H968" s="58"/>
      <c r="I968" s="58"/>
      <c r="J968" s="60"/>
    </row>
    <row r="969" spans="1:10" ht="18" customHeight="1">
      <c r="A969" s="62" t="s">
        <v>953</v>
      </c>
      <c r="B969" s="58"/>
      <c r="C969" s="57">
        <v>0</v>
      </c>
      <c r="D969" s="58"/>
      <c r="E969" s="59"/>
      <c r="F969" s="58"/>
      <c r="G969" s="60"/>
      <c r="H969" s="58"/>
      <c r="I969" s="58"/>
      <c r="J969" s="60"/>
    </row>
    <row r="970" spans="1:10" ht="18" customHeight="1">
      <c r="A970" s="62" t="s">
        <v>954</v>
      </c>
      <c r="B970" s="58"/>
      <c r="C970" s="57">
        <v>0</v>
      </c>
      <c r="D970" s="58"/>
      <c r="E970" s="59"/>
      <c r="F970" s="58"/>
      <c r="G970" s="60"/>
      <c r="H970" s="58"/>
      <c r="I970" s="58"/>
      <c r="J970" s="60"/>
    </row>
    <row r="971" spans="1:10" ht="18" customHeight="1">
      <c r="A971" s="62" t="s">
        <v>955</v>
      </c>
      <c r="B971" s="58"/>
      <c r="C971" s="57">
        <v>0</v>
      </c>
      <c r="D971" s="58"/>
      <c r="E971" s="59"/>
      <c r="F971" s="58"/>
      <c r="G971" s="60"/>
      <c r="H971" s="58"/>
      <c r="I971" s="58"/>
      <c r="J971" s="60"/>
    </row>
    <row r="972" spans="1:10" ht="18" customHeight="1">
      <c r="A972" s="62" t="s">
        <v>956</v>
      </c>
      <c r="B972" s="58"/>
      <c r="C972" s="57">
        <v>0</v>
      </c>
      <c r="D972" s="58"/>
      <c r="E972" s="59"/>
      <c r="F972" s="58"/>
      <c r="G972" s="60"/>
      <c r="H972" s="58"/>
      <c r="I972" s="58"/>
      <c r="J972" s="60"/>
    </row>
    <row r="973" spans="1:10" ht="18" customHeight="1">
      <c r="A973" s="62" t="s">
        <v>957</v>
      </c>
      <c r="B973" s="58"/>
      <c r="C973" s="57">
        <v>0</v>
      </c>
      <c r="D973" s="58"/>
      <c r="E973" s="59"/>
      <c r="F973" s="58"/>
      <c r="G973" s="60"/>
      <c r="H973" s="58"/>
      <c r="I973" s="58"/>
      <c r="J973" s="60"/>
    </row>
    <row r="974" spans="1:10" ht="18" customHeight="1">
      <c r="A974" s="62" t="s">
        <v>958</v>
      </c>
      <c r="B974" s="58"/>
      <c r="C974" s="57">
        <v>0</v>
      </c>
      <c r="D974" s="58"/>
      <c r="E974" s="59"/>
      <c r="F974" s="58"/>
      <c r="G974" s="60"/>
      <c r="H974" s="58"/>
      <c r="I974" s="58"/>
      <c r="J974" s="60"/>
    </row>
    <row r="975" spans="1:10" ht="18" customHeight="1">
      <c r="A975" s="62" t="s">
        <v>959</v>
      </c>
      <c r="B975" s="58"/>
      <c r="C975" s="57">
        <v>0</v>
      </c>
      <c r="D975" s="58"/>
      <c r="E975" s="59"/>
      <c r="F975" s="58"/>
      <c r="G975" s="60"/>
      <c r="H975" s="58"/>
      <c r="I975" s="58"/>
      <c r="J975" s="60"/>
    </row>
    <row r="976" spans="1:10" ht="18" customHeight="1">
      <c r="A976" s="62" t="s">
        <v>960</v>
      </c>
      <c r="B976" s="58"/>
      <c r="C976" s="57">
        <v>0</v>
      </c>
      <c r="D976" s="58"/>
      <c r="E976" s="59"/>
      <c r="F976" s="58"/>
      <c r="G976" s="60"/>
      <c r="H976" s="58"/>
      <c r="I976" s="58"/>
      <c r="J976" s="60"/>
    </row>
    <row r="977" spans="1:10" ht="18" customHeight="1">
      <c r="A977" s="62" t="s">
        <v>961</v>
      </c>
      <c r="B977" s="58"/>
      <c r="C977" s="57">
        <v>0</v>
      </c>
      <c r="D977" s="58"/>
      <c r="E977" s="59"/>
      <c r="F977" s="58"/>
      <c r="G977" s="60"/>
      <c r="H977" s="58"/>
      <c r="I977" s="58"/>
      <c r="J977" s="60"/>
    </row>
    <row r="978" spans="1:10" ht="18" customHeight="1">
      <c r="A978" s="62" t="s">
        <v>962</v>
      </c>
      <c r="B978" s="58"/>
      <c r="C978" s="57">
        <v>0</v>
      </c>
      <c r="D978" s="58"/>
      <c r="E978" s="59"/>
      <c r="F978" s="58"/>
      <c r="G978" s="60"/>
      <c r="H978" s="58"/>
      <c r="I978" s="58"/>
      <c r="J978" s="60"/>
    </row>
    <row r="979" spans="1:10" ht="18" customHeight="1">
      <c r="A979" s="62" t="s">
        <v>963</v>
      </c>
      <c r="B979" s="58"/>
      <c r="C979" s="57">
        <v>0</v>
      </c>
      <c r="D979" s="58"/>
      <c r="E979" s="59"/>
      <c r="F979" s="58"/>
      <c r="G979" s="60"/>
      <c r="H979" s="58"/>
      <c r="I979" s="58"/>
      <c r="J979" s="60"/>
    </row>
    <row r="980" spans="1:10" ht="18" customHeight="1">
      <c r="A980" s="62" t="s">
        <v>964</v>
      </c>
      <c r="B980" s="58"/>
      <c r="C980" s="57">
        <v>0</v>
      </c>
      <c r="D980" s="58"/>
      <c r="E980" s="59"/>
      <c r="F980" s="58"/>
      <c r="G980" s="60"/>
      <c r="H980" s="58"/>
      <c r="I980" s="58"/>
      <c r="J980" s="60"/>
    </row>
    <row r="981" spans="1:10" ht="18" customHeight="1">
      <c r="A981" s="62" t="s">
        <v>965</v>
      </c>
      <c r="B981" s="58"/>
      <c r="C981" s="57">
        <v>0</v>
      </c>
      <c r="D981" s="58"/>
      <c r="E981" s="59"/>
      <c r="F981" s="58"/>
      <c r="G981" s="60"/>
      <c r="H981" s="58"/>
      <c r="I981" s="58"/>
      <c r="J981" s="60"/>
    </row>
    <row r="982" spans="1:10" ht="18" customHeight="1">
      <c r="A982" s="62" t="s">
        <v>966</v>
      </c>
      <c r="B982" s="58"/>
      <c r="C982" s="57">
        <v>0</v>
      </c>
      <c r="D982" s="58"/>
      <c r="E982" s="59"/>
      <c r="F982" s="58"/>
      <c r="G982" s="60"/>
      <c r="H982" s="58"/>
      <c r="I982" s="58"/>
      <c r="J982" s="60"/>
    </row>
    <row r="983" spans="1:10" ht="18" customHeight="1">
      <c r="A983" s="62" t="s">
        <v>967</v>
      </c>
      <c r="B983" s="58"/>
      <c r="C983" s="57">
        <v>0</v>
      </c>
      <c r="D983" s="58"/>
      <c r="E983" s="59"/>
      <c r="F983" s="58"/>
      <c r="G983" s="60"/>
      <c r="H983" s="58"/>
      <c r="I983" s="58"/>
      <c r="J983" s="60"/>
    </row>
    <row r="984" spans="1:10" ht="18" customHeight="1">
      <c r="A984" s="62" t="s">
        <v>968</v>
      </c>
      <c r="B984" s="58"/>
      <c r="C984" s="57">
        <v>250.9443</v>
      </c>
      <c r="D984" s="58">
        <v>247</v>
      </c>
      <c r="E984" s="59"/>
      <c r="F984" s="58"/>
      <c r="G984" s="60"/>
      <c r="H984" s="58"/>
      <c r="I984" s="58"/>
      <c r="J984" s="60"/>
    </row>
    <row r="985" spans="1:11" ht="18" customHeight="1">
      <c r="A985" s="65" t="s">
        <v>969</v>
      </c>
      <c r="B985" s="52"/>
      <c r="C985" s="51">
        <v>0</v>
      </c>
      <c r="D985" s="52">
        <f>SUM(D986:D994)</f>
        <v>0</v>
      </c>
      <c r="E985" s="53"/>
      <c r="F985" s="52">
        <f>D985-B985</f>
        <v>0</v>
      </c>
      <c r="G985" s="54"/>
      <c r="H985" s="52">
        <f>SUM(H986:H994)</f>
        <v>0</v>
      </c>
      <c r="I985" s="52">
        <f>H985-C985</f>
        <v>0</v>
      </c>
      <c r="J985" s="54"/>
      <c r="K985" s="39">
        <v>1</v>
      </c>
    </row>
    <row r="986" spans="1:10" ht="18" customHeight="1">
      <c r="A986" s="62" t="s">
        <v>805</v>
      </c>
      <c r="B986" s="58"/>
      <c r="C986" s="57">
        <v>0</v>
      </c>
      <c r="D986" s="58"/>
      <c r="E986" s="59"/>
      <c r="F986" s="58"/>
      <c r="G986" s="60"/>
      <c r="H986" s="58"/>
      <c r="I986" s="58"/>
      <c r="J986" s="60"/>
    </row>
    <row r="987" spans="1:10" ht="18" customHeight="1">
      <c r="A987" s="62" t="s">
        <v>806</v>
      </c>
      <c r="B987" s="58"/>
      <c r="C987" s="57">
        <v>0</v>
      </c>
      <c r="D987" s="58"/>
      <c r="E987" s="59"/>
      <c r="F987" s="58"/>
      <c r="G987" s="60"/>
      <c r="H987" s="58"/>
      <c r="I987" s="58"/>
      <c r="J987" s="60"/>
    </row>
    <row r="988" spans="1:10" ht="18" customHeight="1">
      <c r="A988" s="62" t="s">
        <v>807</v>
      </c>
      <c r="B988" s="58"/>
      <c r="C988" s="57">
        <v>0</v>
      </c>
      <c r="D988" s="58"/>
      <c r="E988" s="59"/>
      <c r="F988" s="58"/>
      <c r="G988" s="60"/>
      <c r="H988" s="58"/>
      <c r="I988" s="58"/>
      <c r="J988" s="60"/>
    </row>
    <row r="989" spans="1:10" ht="18" customHeight="1">
      <c r="A989" s="62" t="s">
        <v>970</v>
      </c>
      <c r="B989" s="58"/>
      <c r="C989" s="57">
        <v>0</v>
      </c>
      <c r="D989" s="58"/>
      <c r="E989" s="59"/>
      <c r="F989" s="58"/>
      <c r="G989" s="60"/>
      <c r="H989" s="58"/>
      <c r="I989" s="58"/>
      <c r="J989" s="60"/>
    </row>
    <row r="990" spans="1:10" ht="18" customHeight="1">
      <c r="A990" s="62" t="s">
        <v>971</v>
      </c>
      <c r="B990" s="58"/>
      <c r="C990" s="57">
        <v>0</v>
      </c>
      <c r="D990" s="58"/>
      <c r="E990" s="59"/>
      <c r="F990" s="58"/>
      <c r="G990" s="60"/>
      <c r="H990" s="58"/>
      <c r="I990" s="58"/>
      <c r="J990" s="60"/>
    </row>
    <row r="991" spans="1:10" ht="18" customHeight="1">
      <c r="A991" s="62" t="s">
        <v>972</v>
      </c>
      <c r="B991" s="58"/>
      <c r="C991" s="57">
        <v>0</v>
      </c>
      <c r="D991" s="58"/>
      <c r="E991" s="59"/>
      <c r="F991" s="58"/>
      <c r="G991" s="60"/>
      <c r="H991" s="58"/>
      <c r="I991" s="58"/>
      <c r="J991" s="60"/>
    </row>
    <row r="992" spans="1:10" ht="18" customHeight="1">
      <c r="A992" s="62" t="s">
        <v>973</v>
      </c>
      <c r="B992" s="58"/>
      <c r="C992" s="57">
        <v>0</v>
      </c>
      <c r="D992" s="58"/>
      <c r="E992" s="59"/>
      <c r="F992" s="58"/>
      <c r="G992" s="60"/>
      <c r="H992" s="58"/>
      <c r="I992" s="58"/>
      <c r="J992" s="60"/>
    </row>
    <row r="993" spans="1:10" ht="18" customHeight="1">
      <c r="A993" s="62" t="s">
        <v>974</v>
      </c>
      <c r="B993" s="58"/>
      <c r="C993" s="57">
        <v>0</v>
      </c>
      <c r="D993" s="58"/>
      <c r="E993" s="59"/>
      <c r="F993" s="58"/>
      <c r="G993" s="60"/>
      <c r="H993" s="58"/>
      <c r="I993" s="58"/>
      <c r="J993" s="60"/>
    </row>
    <row r="994" spans="1:10" ht="18" customHeight="1">
      <c r="A994" s="62" t="s">
        <v>975</v>
      </c>
      <c r="B994" s="58"/>
      <c r="C994" s="57">
        <v>0</v>
      </c>
      <c r="D994" s="58"/>
      <c r="E994" s="59"/>
      <c r="F994" s="58"/>
      <c r="G994" s="60"/>
      <c r="H994" s="58"/>
      <c r="I994" s="58"/>
      <c r="J994" s="60"/>
    </row>
    <row r="995" spans="1:11" ht="18" customHeight="1">
      <c r="A995" s="65" t="s">
        <v>976</v>
      </c>
      <c r="B995" s="52"/>
      <c r="C995" s="51">
        <v>0</v>
      </c>
      <c r="D995" s="52">
        <f>SUM(D996:D1004)</f>
        <v>0</v>
      </c>
      <c r="E995" s="53"/>
      <c r="F995" s="52">
        <f>D995-B995</f>
        <v>0</v>
      </c>
      <c r="G995" s="54"/>
      <c r="H995" s="52">
        <f>SUM(H996:H1004)</f>
        <v>0</v>
      </c>
      <c r="I995" s="52">
        <f>H995-C995</f>
        <v>0</v>
      </c>
      <c r="J995" s="54"/>
      <c r="K995" s="39">
        <v>1</v>
      </c>
    </row>
    <row r="996" spans="1:10" ht="18" customHeight="1">
      <c r="A996" s="62" t="s">
        <v>805</v>
      </c>
      <c r="B996" s="58"/>
      <c r="C996" s="57">
        <v>0</v>
      </c>
      <c r="D996" s="58"/>
      <c r="E996" s="59"/>
      <c r="F996" s="58"/>
      <c r="G996" s="60"/>
      <c r="H996" s="58"/>
      <c r="I996" s="58"/>
      <c r="J996" s="60"/>
    </row>
    <row r="997" spans="1:10" ht="18" customHeight="1">
      <c r="A997" s="62" t="s">
        <v>806</v>
      </c>
      <c r="B997" s="58"/>
      <c r="C997" s="57">
        <v>0</v>
      </c>
      <c r="D997" s="58"/>
      <c r="E997" s="59"/>
      <c r="F997" s="58"/>
      <c r="G997" s="60"/>
      <c r="H997" s="58"/>
      <c r="I997" s="58"/>
      <c r="J997" s="60"/>
    </row>
    <row r="998" spans="1:10" ht="18" customHeight="1">
      <c r="A998" s="62" t="s">
        <v>807</v>
      </c>
      <c r="B998" s="58"/>
      <c r="C998" s="57">
        <v>0</v>
      </c>
      <c r="D998" s="58"/>
      <c r="E998" s="59"/>
      <c r="F998" s="58"/>
      <c r="G998" s="60"/>
      <c r="H998" s="58"/>
      <c r="I998" s="58"/>
      <c r="J998" s="60"/>
    </row>
    <row r="999" spans="1:10" ht="18" customHeight="1">
      <c r="A999" s="62" t="s">
        <v>977</v>
      </c>
      <c r="B999" s="58"/>
      <c r="C999" s="57">
        <v>0</v>
      </c>
      <c r="D999" s="58"/>
      <c r="E999" s="59"/>
      <c r="F999" s="58"/>
      <c r="G999" s="60"/>
      <c r="H999" s="58"/>
      <c r="I999" s="58"/>
      <c r="J999" s="60"/>
    </row>
    <row r="1000" spans="1:10" ht="18" customHeight="1">
      <c r="A1000" s="62" t="s">
        <v>978</v>
      </c>
      <c r="B1000" s="58"/>
      <c r="C1000" s="57">
        <v>0</v>
      </c>
      <c r="D1000" s="58"/>
      <c r="E1000" s="59"/>
      <c r="F1000" s="58"/>
      <c r="G1000" s="60"/>
      <c r="H1000" s="58"/>
      <c r="I1000" s="58"/>
      <c r="J1000" s="60"/>
    </row>
    <row r="1001" spans="1:10" ht="18" customHeight="1">
      <c r="A1001" s="62" t="s">
        <v>979</v>
      </c>
      <c r="B1001" s="58"/>
      <c r="C1001" s="57">
        <v>0</v>
      </c>
      <c r="D1001" s="58"/>
      <c r="E1001" s="59"/>
      <c r="F1001" s="58"/>
      <c r="G1001" s="60"/>
      <c r="H1001" s="58"/>
      <c r="I1001" s="58"/>
      <c r="J1001" s="60"/>
    </row>
    <row r="1002" spans="1:10" ht="18" customHeight="1">
      <c r="A1002" s="62" t="s">
        <v>980</v>
      </c>
      <c r="B1002" s="58"/>
      <c r="C1002" s="57">
        <v>0</v>
      </c>
      <c r="D1002" s="58"/>
      <c r="E1002" s="59"/>
      <c r="F1002" s="58"/>
      <c r="G1002" s="60"/>
      <c r="H1002" s="58"/>
      <c r="I1002" s="58"/>
      <c r="J1002" s="60"/>
    </row>
    <row r="1003" spans="1:10" ht="18" customHeight="1">
      <c r="A1003" s="62" t="s">
        <v>981</v>
      </c>
      <c r="B1003" s="58"/>
      <c r="C1003" s="57">
        <v>0</v>
      </c>
      <c r="D1003" s="58"/>
      <c r="E1003" s="59"/>
      <c r="F1003" s="58"/>
      <c r="G1003" s="60"/>
      <c r="H1003" s="58"/>
      <c r="I1003" s="58"/>
      <c r="J1003" s="60"/>
    </row>
    <row r="1004" spans="1:10" ht="18" customHeight="1">
      <c r="A1004" s="62" t="s">
        <v>982</v>
      </c>
      <c r="B1004" s="58"/>
      <c r="C1004" s="57">
        <v>0</v>
      </c>
      <c r="D1004" s="58"/>
      <c r="E1004" s="59"/>
      <c r="F1004" s="58"/>
      <c r="G1004" s="60"/>
      <c r="H1004" s="58"/>
      <c r="I1004" s="58"/>
      <c r="J1004" s="60"/>
    </row>
    <row r="1005" spans="1:11" ht="18" customHeight="1">
      <c r="A1005" s="65" t="s">
        <v>983</v>
      </c>
      <c r="B1005" s="50">
        <v>243</v>
      </c>
      <c r="C1005" s="51">
        <v>0</v>
      </c>
      <c r="D1005" s="52">
        <f>SUM(D1006:D1009)</f>
        <v>518</v>
      </c>
      <c r="E1005" s="53"/>
      <c r="F1005" s="52">
        <f>D1005-B1005</f>
        <v>275</v>
      </c>
      <c r="G1005" s="54">
        <f>F1005/B1005*100</f>
        <v>113.1687242798354</v>
      </c>
      <c r="H1005" s="52">
        <f>SUM(H1006:H1009)</f>
        <v>0</v>
      </c>
      <c r="I1005" s="52">
        <f>H1005-C1005</f>
        <v>0</v>
      </c>
      <c r="J1005" s="54"/>
      <c r="K1005" s="39">
        <v>1</v>
      </c>
    </row>
    <row r="1006" spans="1:10" ht="18" customHeight="1">
      <c r="A1006" s="62" t="s">
        <v>984</v>
      </c>
      <c r="B1006" s="58"/>
      <c r="C1006" s="57">
        <v>0</v>
      </c>
      <c r="D1006" s="58"/>
      <c r="E1006" s="59"/>
      <c r="F1006" s="58"/>
      <c r="G1006" s="60"/>
      <c r="H1006" s="58"/>
      <c r="I1006" s="58"/>
      <c r="J1006" s="60"/>
    </row>
    <row r="1007" spans="1:10" ht="18" customHeight="1">
      <c r="A1007" s="62" t="s">
        <v>985</v>
      </c>
      <c r="B1007" s="58"/>
      <c r="C1007" s="57">
        <v>0</v>
      </c>
      <c r="D1007" s="58">
        <v>508</v>
      </c>
      <c r="E1007" s="59"/>
      <c r="F1007" s="58"/>
      <c r="G1007" s="60"/>
      <c r="H1007" s="58"/>
      <c r="I1007" s="58"/>
      <c r="J1007" s="60"/>
    </row>
    <row r="1008" spans="1:10" ht="18" customHeight="1">
      <c r="A1008" s="62" t="s">
        <v>986</v>
      </c>
      <c r="B1008" s="58"/>
      <c r="C1008" s="57">
        <v>0</v>
      </c>
      <c r="D1008" s="58"/>
      <c r="E1008" s="59"/>
      <c r="F1008" s="58"/>
      <c r="G1008" s="60"/>
      <c r="H1008" s="58"/>
      <c r="I1008" s="58"/>
      <c r="J1008" s="60"/>
    </row>
    <row r="1009" spans="1:10" ht="18" customHeight="1">
      <c r="A1009" s="62" t="s">
        <v>987</v>
      </c>
      <c r="B1009" s="58"/>
      <c r="C1009" s="57">
        <v>0</v>
      </c>
      <c r="D1009" s="58">
        <v>10</v>
      </c>
      <c r="E1009" s="59"/>
      <c r="F1009" s="58"/>
      <c r="G1009" s="60"/>
      <c r="H1009" s="58"/>
      <c r="I1009" s="58"/>
      <c r="J1009" s="60"/>
    </row>
    <row r="1010" spans="1:11" ht="18" customHeight="1">
      <c r="A1010" s="65" t="s">
        <v>988</v>
      </c>
      <c r="B1010" s="52"/>
      <c r="C1010" s="51">
        <v>0</v>
      </c>
      <c r="D1010" s="52">
        <f>SUM(D1011:D1016)</f>
        <v>0</v>
      </c>
      <c r="E1010" s="53"/>
      <c r="F1010" s="52">
        <f>D1010-B1010</f>
        <v>0</v>
      </c>
      <c r="G1010" s="54"/>
      <c r="H1010" s="52">
        <f>SUM(H1011:H1016)</f>
        <v>0</v>
      </c>
      <c r="I1010" s="52">
        <f>H1010-C1010</f>
        <v>0</v>
      </c>
      <c r="J1010" s="54"/>
      <c r="K1010" s="39">
        <v>1</v>
      </c>
    </row>
    <row r="1011" spans="1:10" ht="18" customHeight="1">
      <c r="A1011" s="62" t="s">
        <v>805</v>
      </c>
      <c r="B1011" s="58"/>
      <c r="C1011" s="57">
        <v>0</v>
      </c>
      <c r="D1011" s="58"/>
      <c r="E1011" s="59"/>
      <c r="F1011" s="58"/>
      <c r="G1011" s="60"/>
      <c r="H1011" s="58"/>
      <c r="I1011" s="58"/>
      <c r="J1011" s="60"/>
    </row>
    <row r="1012" spans="1:10" ht="18" customHeight="1">
      <c r="A1012" s="62" t="s">
        <v>806</v>
      </c>
      <c r="B1012" s="58"/>
      <c r="C1012" s="57">
        <v>0</v>
      </c>
      <c r="D1012" s="58"/>
      <c r="E1012" s="59"/>
      <c r="F1012" s="58"/>
      <c r="G1012" s="60"/>
      <c r="H1012" s="58"/>
      <c r="I1012" s="58"/>
      <c r="J1012" s="60"/>
    </row>
    <row r="1013" spans="1:10" ht="18" customHeight="1">
      <c r="A1013" s="62" t="s">
        <v>807</v>
      </c>
      <c r="B1013" s="58"/>
      <c r="C1013" s="57">
        <v>0</v>
      </c>
      <c r="D1013" s="58"/>
      <c r="E1013" s="59"/>
      <c r="F1013" s="58"/>
      <c r="G1013" s="60"/>
      <c r="H1013" s="58"/>
      <c r="I1013" s="58"/>
      <c r="J1013" s="60"/>
    </row>
    <row r="1014" spans="1:10" ht="18" customHeight="1">
      <c r="A1014" s="62" t="s">
        <v>989</v>
      </c>
      <c r="B1014" s="58"/>
      <c r="C1014" s="57">
        <v>0</v>
      </c>
      <c r="D1014" s="58"/>
      <c r="E1014" s="59"/>
      <c r="F1014" s="58"/>
      <c r="G1014" s="60"/>
      <c r="H1014" s="58"/>
      <c r="I1014" s="58"/>
      <c r="J1014" s="60"/>
    </row>
    <row r="1015" spans="1:10" ht="18" customHeight="1">
      <c r="A1015" s="62" t="s">
        <v>990</v>
      </c>
      <c r="B1015" s="58"/>
      <c r="C1015" s="57">
        <v>0</v>
      </c>
      <c r="D1015" s="58"/>
      <c r="E1015" s="59"/>
      <c r="F1015" s="58"/>
      <c r="G1015" s="60"/>
      <c r="H1015" s="58"/>
      <c r="I1015" s="58"/>
      <c r="J1015" s="60"/>
    </row>
    <row r="1016" spans="1:10" ht="18" customHeight="1">
      <c r="A1016" s="62" t="s">
        <v>991</v>
      </c>
      <c r="B1016" s="58"/>
      <c r="C1016" s="57">
        <v>0</v>
      </c>
      <c r="D1016" s="58"/>
      <c r="E1016" s="59"/>
      <c r="F1016" s="58"/>
      <c r="G1016" s="60"/>
      <c r="H1016" s="58"/>
      <c r="I1016" s="58"/>
      <c r="J1016" s="60"/>
    </row>
    <row r="1017" spans="1:11" ht="18" customHeight="1">
      <c r="A1017" s="65" t="s">
        <v>992</v>
      </c>
      <c r="B1017" s="50">
        <v>1918</v>
      </c>
      <c r="C1017" s="51">
        <v>0</v>
      </c>
      <c r="D1017" s="52">
        <f>SUM(D1018:D1021)</f>
        <v>1230</v>
      </c>
      <c r="E1017" s="53"/>
      <c r="F1017" s="52">
        <f>D1017-B1017</f>
        <v>-688</v>
      </c>
      <c r="G1017" s="54">
        <f>F1017/B1017*100</f>
        <v>-35.870698644421275</v>
      </c>
      <c r="H1017" s="52">
        <f>SUM(H1018:H1021)</f>
        <v>1134</v>
      </c>
      <c r="I1017" s="52">
        <f>H1017-C1017</f>
        <v>1134</v>
      </c>
      <c r="J1017" s="54"/>
      <c r="K1017" s="39">
        <v>1</v>
      </c>
    </row>
    <row r="1018" spans="1:10" ht="18" customHeight="1">
      <c r="A1018" s="62" t="s">
        <v>993</v>
      </c>
      <c r="B1018" s="58"/>
      <c r="C1018" s="57">
        <v>0</v>
      </c>
      <c r="D1018" s="58"/>
      <c r="E1018" s="59"/>
      <c r="F1018" s="58"/>
      <c r="G1018" s="60"/>
      <c r="H1018" s="58"/>
      <c r="I1018" s="58"/>
      <c r="J1018" s="60"/>
    </row>
    <row r="1019" spans="1:10" ht="18" customHeight="1">
      <c r="A1019" s="62" t="s">
        <v>994</v>
      </c>
      <c r="B1019" s="58"/>
      <c r="C1019" s="57">
        <v>0</v>
      </c>
      <c r="D1019" s="58">
        <v>1230</v>
      </c>
      <c r="E1019" s="59"/>
      <c r="F1019" s="58"/>
      <c r="G1019" s="60"/>
      <c r="H1019" s="58">
        <v>1134</v>
      </c>
      <c r="I1019" s="58"/>
      <c r="J1019" s="60"/>
    </row>
    <row r="1020" spans="1:10" ht="18" customHeight="1">
      <c r="A1020" s="62" t="s">
        <v>995</v>
      </c>
      <c r="B1020" s="58"/>
      <c r="C1020" s="57">
        <v>0</v>
      </c>
      <c r="D1020" s="58"/>
      <c r="E1020" s="59"/>
      <c r="F1020" s="58"/>
      <c r="G1020" s="60"/>
      <c r="H1020" s="58"/>
      <c r="I1020" s="58"/>
      <c r="J1020" s="60"/>
    </row>
    <row r="1021" spans="1:10" ht="18" customHeight="1">
      <c r="A1021" s="62" t="s">
        <v>996</v>
      </c>
      <c r="B1021" s="58"/>
      <c r="C1021" s="57">
        <v>0</v>
      </c>
      <c r="D1021" s="58"/>
      <c r="E1021" s="59"/>
      <c r="F1021" s="58"/>
      <c r="G1021" s="60"/>
      <c r="H1021" s="58"/>
      <c r="I1021" s="58"/>
      <c r="J1021" s="60"/>
    </row>
    <row r="1022" spans="1:11" ht="18" customHeight="1">
      <c r="A1022" s="65" t="s">
        <v>997</v>
      </c>
      <c r="B1022" s="52"/>
      <c r="C1022" s="51">
        <v>0</v>
      </c>
      <c r="D1022" s="52">
        <f>SUM(D1023:D1024)</f>
        <v>0</v>
      </c>
      <c r="E1022" s="53"/>
      <c r="F1022" s="52">
        <f>D1022-B1022</f>
        <v>0</v>
      </c>
      <c r="G1022" s="54"/>
      <c r="H1022" s="52">
        <f>SUM(H1023:H1024)</f>
        <v>0</v>
      </c>
      <c r="I1022" s="52">
        <f>H1022-C1022</f>
        <v>0</v>
      </c>
      <c r="J1022" s="54"/>
      <c r="K1022" s="39">
        <v>1</v>
      </c>
    </row>
    <row r="1023" spans="1:10" ht="18" customHeight="1">
      <c r="A1023" s="62" t="s">
        <v>998</v>
      </c>
      <c r="B1023" s="58"/>
      <c r="C1023" s="57">
        <v>0</v>
      </c>
      <c r="D1023" s="58"/>
      <c r="E1023" s="59"/>
      <c r="F1023" s="58"/>
      <c r="G1023" s="60"/>
      <c r="H1023" s="58"/>
      <c r="I1023" s="58"/>
      <c r="J1023" s="60"/>
    </row>
    <row r="1024" spans="1:10" ht="18" customHeight="1">
      <c r="A1024" s="62" t="s">
        <v>999</v>
      </c>
      <c r="B1024" s="58"/>
      <c r="C1024" s="57">
        <v>0</v>
      </c>
      <c r="D1024" s="58"/>
      <c r="E1024" s="59"/>
      <c r="F1024" s="58"/>
      <c r="G1024" s="60"/>
      <c r="H1024" s="58"/>
      <c r="I1024" s="58"/>
      <c r="J1024" s="60"/>
    </row>
    <row r="1025" spans="1:11" ht="18" customHeight="1">
      <c r="A1025" s="43" t="s">
        <v>1000</v>
      </c>
      <c r="B1025" s="44">
        <v>2453</v>
      </c>
      <c r="C1025" s="45">
        <v>203.701</v>
      </c>
      <c r="D1025" s="46">
        <f>D1026+D1036+D1052+D1057+D1071+D1079+D1085+D1092</f>
        <v>2031</v>
      </c>
      <c r="E1025" s="47">
        <f>D1025/C1025*100</f>
        <v>997.0495972037447</v>
      </c>
      <c r="F1025" s="46">
        <f>D1025-B1025</f>
        <v>-422</v>
      </c>
      <c r="G1025" s="48">
        <f>F1025/B1025*100</f>
        <v>-17.20342437831227</v>
      </c>
      <c r="H1025" s="46">
        <f>H1026+H1036+H1052+H1057+H1071+H1079+H1085+H1092</f>
        <v>260</v>
      </c>
      <c r="I1025" s="46">
        <f>H1025-C1025</f>
        <v>56.29900000000001</v>
      </c>
      <c r="J1025" s="48">
        <f>I1025/C1025*100</f>
        <v>27.638057741493665</v>
      </c>
      <c r="K1025" s="39">
        <v>1</v>
      </c>
    </row>
    <row r="1026" spans="1:11" ht="18" customHeight="1">
      <c r="A1026" s="65" t="s">
        <v>1001</v>
      </c>
      <c r="B1026" s="52"/>
      <c r="C1026" s="51">
        <v>0</v>
      </c>
      <c r="D1026" s="52">
        <f>SUM(D1027:D1035)</f>
        <v>0</v>
      </c>
      <c r="E1026" s="53"/>
      <c r="F1026" s="52">
        <f>D1026-B1026</f>
        <v>0</v>
      </c>
      <c r="G1026" s="54"/>
      <c r="H1026" s="52">
        <f>SUM(H1027:H1035)</f>
        <v>0</v>
      </c>
      <c r="I1026" s="52">
        <f>H1026-C1026</f>
        <v>0</v>
      </c>
      <c r="J1026" s="54"/>
      <c r="K1026" s="39">
        <v>1</v>
      </c>
    </row>
    <row r="1027" spans="1:10" ht="18" customHeight="1">
      <c r="A1027" s="62" t="s">
        <v>805</v>
      </c>
      <c r="B1027" s="58"/>
      <c r="C1027" s="57">
        <v>0</v>
      </c>
      <c r="D1027" s="58"/>
      <c r="E1027" s="59"/>
      <c r="F1027" s="58"/>
      <c r="G1027" s="60"/>
      <c r="H1027" s="58"/>
      <c r="I1027" s="58"/>
      <c r="J1027" s="60"/>
    </row>
    <row r="1028" spans="1:10" ht="18" customHeight="1">
      <c r="A1028" s="62" t="s">
        <v>806</v>
      </c>
      <c r="B1028" s="58"/>
      <c r="C1028" s="57">
        <v>0</v>
      </c>
      <c r="D1028" s="58"/>
      <c r="E1028" s="59"/>
      <c r="F1028" s="58"/>
      <c r="G1028" s="60"/>
      <c r="H1028" s="58"/>
      <c r="I1028" s="58"/>
      <c r="J1028" s="60"/>
    </row>
    <row r="1029" spans="1:10" ht="18" customHeight="1">
      <c r="A1029" s="62" t="s">
        <v>807</v>
      </c>
      <c r="B1029" s="58"/>
      <c r="C1029" s="57">
        <v>0</v>
      </c>
      <c r="D1029" s="58"/>
      <c r="E1029" s="59"/>
      <c r="F1029" s="58"/>
      <c r="G1029" s="60"/>
      <c r="H1029" s="58"/>
      <c r="I1029" s="58"/>
      <c r="J1029" s="60"/>
    </row>
    <row r="1030" spans="1:10" ht="18" customHeight="1">
      <c r="A1030" s="62" t="s">
        <v>1002</v>
      </c>
      <c r="B1030" s="58"/>
      <c r="C1030" s="57">
        <v>0</v>
      </c>
      <c r="D1030" s="58"/>
      <c r="E1030" s="59"/>
      <c r="F1030" s="58"/>
      <c r="G1030" s="60"/>
      <c r="H1030" s="58"/>
      <c r="I1030" s="58"/>
      <c r="J1030" s="60"/>
    </row>
    <row r="1031" spans="1:10" ht="18" customHeight="1">
      <c r="A1031" s="62" t="s">
        <v>1003</v>
      </c>
      <c r="B1031" s="58"/>
      <c r="C1031" s="57">
        <v>0</v>
      </c>
      <c r="D1031" s="58"/>
      <c r="E1031" s="59"/>
      <c r="F1031" s="58"/>
      <c r="G1031" s="60"/>
      <c r="H1031" s="58"/>
      <c r="I1031" s="58"/>
      <c r="J1031" s="60"/>
    </row>
    <row r="1032" spans="1:10" ht="18" customHeight="1">
      <c r="A1032" s="62" t="s">
        <v>1004</v>
      </c>
      <c r="B1032" s="58"/>
      <c r="C1032" s="57">
        <v>0</v>
      </c>
      <c r="D1032" s="58"/>
      <c r="E1032" s="59"/>
      <c r="F1032" s="58"/>
      <c r="G1032" s="60"/>
      <c r="H1032" s="58"/>
      <c r="I1032" s="58"/>
      <c r="J1032" s="60"/>
    </row>
    <row r="1033" spans="1:10" ht="18" customHeight="1">
      <c r="A1033" s="62" t="s">
        <v>1005</v>
      </c>
      <c r="B1033" s="58"/>
      <c r="C1033" s="57">
        <v>0</v>
      </c>
      <c r="D1033" s="58"/>
      <c r="E1033" s="59"/>
      <c r="F1033" s="58"/>
      <c r="G1033" s="60"/>
      <c r="H1033" s="58"/>
      <c r="I1033" s="58"/>
      <c r="J1033" s="60"/>
    </row>
    <row r="1034" spans="1:10" ht="18" customHeight="1">
      <c r="A1034" s="62" t="s">
        <v>1006</v>
      </c>
      <c r="B1034" s="58"/>
      <c r="C1034" s="57">
        <v>0</v>
      </c>
      <c r="D1034" s="58"/>
      <c r="E1034" s="59"/>
      <c r="F1034" s="58"/>
      <c r="G1034" s="60"/>
      <c r="H1034" s="58"/>
      <c r="I1034" s="58"/>
      <c r="J1034" s="60"/>
    </row>
    <row r="1035" spans="1:10" ht="18" customHeight="1">
      <c r="A1035" s="62" t="s">
        <v>1007</v>
      </c>
      <c r="B1035" s="58"/>
      <c r="C1035" s="57">
        <v>0</v>
      </c>
      <c r="D1035" s="58"/>
      <c r="E1035" s="59"/>
      <c r="F1035" s="58"/>
      <c r="G1035" s="60"/>
      <c r="H1035" s="58"/>
      <c r="I1035" s="58"/>
      <c r="J1035" s="60"/>
    </row>
    <row r="1036" spans="1:11" ht="18" customHeight="1">
      <c r="A1036" s="65" t="s">
        <v>1008</v>
      </c>
      <c r="B1036" s="50">
        <v>500</v>
      </c>
      <c r="C1036" s="51">
        <v>0</v>
      </c>
      <c r="D1036" s="52">
        <f>SUM(D1037:D1051)</f>
        <v>0</v>
      </c>
      <c r="E1036" s="53"/>
      <c r="F1036" s="52">
        <f>D1036-B1036</f>
        <v>-500</v>
      </c>
      <c r="G1036" s="54">
        <f>F1036/B1036*100</f>
        <v>-100</v>
      </c>
      <c r="H1036" s="52">
        <f>SUM(H1037:H1051)</f>
        <v>0</v>
      </c>
      <c r="I1036" s="52">
        <f>H1036-C1036</f>
        <v>0</v>
      </c>
      <c r="J1036" s="54"/>
      <c r="K1036" s="39">
        <v>1</v>
      </c>
    </row>
    <row r="1037" spans="1:10" ht="18" customHeight="1">
      <c r="A1037" s="62" t="s">
        <v>805</v>
      </c>
      <c r="B1037" s="58"/>
      <c r="C1037" s="57">
        <v>0</v>
      </c>
      <c r="D1037" s="58"/>
      <c r="E1037" s="59"/>
      <c r="F1037" s="58"/>
      <c r="G1037" s="60"/>
      <c r="H1037" s="58"/>
      <c r="I1037" s="58"/>
      <c r="J1037" s="60"/>
    </row>
    <row r="1038" spans="1:10" ht="18" customHeight="1">
      <c r="A1038" s="62" t="s">
        <v>806</v>
      </c>
      <c r="B1038" s="58"/>
      <c r="C1038" s="57">
        <v>0</v>
      </c>
      <c r="D1038" s="58"/>
      <c r="E1038" s="59"/>
      <c r="F1038" s="58"/>
      <c r="G1038" s="60"/>
      <c r="H1038" s="58"/>
      <c r="I1038" s="58"/>
      <c r="J1038" s="60"/>
    </row>
    <row r="1039" spans="1:10" ht="18" customHeight="1">
      <c r="A1039" s="62" t="s">
        <v>807</v>
      </c>
      <c r="B1039" s="58"/>
      <c r="C1039" s="57">
        <v>0</v>
      </c>
      <c r="D1039" s="58"/>
      <c r="E1039" s="59"/>
      <c r="F1039" s="58"/>
      <c r="G1039" s="60"/>
      <c r="H1039" s="58"/>
      <c r="I1039" s="58"/>
      <c r="J1039" s="60"/>
    </row>
    <row r="1040" spans="1:10" ht="18" customHeight="1">
      <c r="A1040" s="62" t="s">
        <v>1009</v>
      </c>
      <c r="B1040" s="58"/>
      <c r="C1040" s="57">
        <v>0</v>
      </c>
      <c r="D1040" s="58"/>
      <c r="E1040" s="59"/>
      <c r="F1040" s="58"/>
      <c r="G1040" s="60"/>
      <c r="H1040" s="58"/>
      <c r="I1040" s="58"/>
      <c r="J1040" s="60"/>
    </row>
    <row r="1041" spans="1:10" ht="18" customHeight="1">
      <c r="A1041" s="62" t="s">
        <v>1010</v>
      </c>
      <c r="B1041" s="58"/>
      <c r="C1041" s="57">
        <v>0</v>
      </c>
      <c r="D1041" s="58"/>
      <c r="E1041" s="59"/>
      <c r="F1041" s="58"/>
      <c r="G1041" s="60"/>
      <c r="H1041" s="58"/>
      <c r="I1041" s="58"/>
      <c r="J1041" s="60"/>
    </row>
    <row r="1042" spans="1:10" ht="18" customHeight="1">
      <c r="A1042" s="62" t="s">
        <v>1011</v>
      </c>
      <c r="B1042" s="58"/>
      <c r="C1042" s="57">
        <v>0</v>
      </c>
      <c r="D1042" s="58"/>
      <c r="E1042" s="59"/>
      <c r="F1042" s="58"/>
      <c r="G1042" s="60"/>
      <c r="H1042" s="58"/>
      <c r="I1042" s="58"/>
      <c r="J1042" s="60"/>
    </row>
    <row r="1043" spans="1:10" ht="18" customHeight="1">
      <c r="A1043" s="62" t="s">
        <v>1012</v>
      </c>
      <c r="B1043" s="58"/>
      <c r="C1043" s="57">
        <v>0</v>
      </c>
      <c r="D1043" s="58"/>
      <c r="E1043" s="59"/>
      <c r="F1043" s="58"/>
      <c r="G1043" s="60"/>
      <c r="H1043" s="58"/>
      <c r="I1043" s="58"/>
      <c r="J1043" s="60"/>
    </row>
    <row r="1044" spans="1:10" ht="18" customHeight="1">
      <c r="A1044" s="62" t="s">
        <v>1013</v>
      </c>
      <c r="B1044" s="58"/>
      <c r="C1044" s="57">
        <v>0</v>
      </c>
      <c r="D1044" s="58"/>
      <c r="E1044" s="59"/>
      <c r="F1044" s="58"/>
      <c r="G1044" s="60"/>
      <c r="H1044" s="58"/>
      <c r="I1044" s="58"/>
      <c r="J1044" s="60"/>
    </row>
    <row r="1045" spans="1:10" ht="18" customHeight="1">
      <c r="A1045" s="62" t="s">
        <v>1014</v>
      </c>
      <c r="B1045" s="58"/>
      <c r="C1045" s="57">
        <v>0</v>
      </c>
      <c r="D1045" s="58"/>
      <c r="E1045" s="59"/>
      <c r="F1045" s="58"/>
      <c r="G1045" s="60"/>
      <c r="H1045" s="58"/>
      <c r="I1045" s="58"/>
      <c r="J1045" s="60"/>
    </row>
    <row r="1046" spans="1:10" ht="18" customHeight="1">
      <c r="A1046" s="62" t="s">
        <v>1015</v>
      </c>
      <c r="B1046" s="58"/>
      <c r="C1046" s="57">
        <v>0</v>
      </c>
      <c r="D1046" s="58"/>
      <c r="E1046" s="59"/>
      <c r="F1046" s="58"/>
      <c r="G1046" s="60"/>
      <c r="H1046" s="58"/>
      <c r="I1046" s="58"/>
      <c r="J1046" s="60"/>
    </row>
    <row r="1047" spans="1:10" ht="18" customHeight="1">
      <c r="A1047" s="62" t="s">
        <v>1016</v>
      </c>
      <c r="B1047" s="58"/>
      <c r="C1047" s="57">
        <v>0</v>
      </c>
      <c r="D1047" s="58"/>
      <c r="E1047" s="59"/>
      <c r="F1047" s="58"/>
      <c r="G1047" s="60"/>
      <c r="H1047" s="58"/>
      <c r="I1047" s="58"/>
      <c r="J1047" s="60"/>
    </row>
    <row r="1048" spans="1:10" ht="18" customHeight="1">
      <c r="A1048" s="62" t="s">
        <v>1017</v>
      </c>
      <c r="B1048" s="58"/>
      <c r="C1048" s="57">
        <v>0</v>
      </c>
      <c r="D1048" s="58"/>
      <c r="E1048" s="59"/>
      <c r="F1048" s="58"/>
      <c r="G1048" s="60"/>
      <c r="H1048" s="58"/>
      <c r="I1048" s="58"/>
      <c r="J1048" s="60"/>
    </row>
    <row r="1049" spans="1:10" ht="18" customHeight="1">
      <c r="A1049" s="62" t="s">
        <v>1018</v>
      </c>
      <c r="B1049" s="58"/>
      <c r="C1049" s="57">
        <v>0</v>
      </c>
      <c r="D1049" s="58"/>
      <c r="E1049" s="59"/>
      <c r="F1049" s="58"/>
      <c r="G1049" s="60"/>
      <c r="H1049" s="58"/>
      <c r="I1049" s="58"/>
      <c r="J1049" s="60"/>
    </row>
    <row r="1050" spans="1:10" ht="18" customHeight="1">
      <c r="A1050" s="62" t="s">
        <v>1019</v>
      </c>
      <c r="B1050" s="58"/>
      <c r="C1050" s="57">
        <v>0</v>
      </c>
      <c r="D1050" s="58"/>
      <c r="E1050" s="59"/>
      <c r="F1050" s="58"/>
      <c r="G1050" s="60"/>
      <c r="H1050" s="58"/>
      <c r="I1050" s="58"/>
      <c r="J1050" s="60"/>
    </row>
    <row r="1051" spans="1:10" ht="18" customHeight="1">
      <c r="A1051" s="62" t="s">
        <v>1020</v>
      </c>
      <c r="B1051" s="58"/>
      <c r="C1051" s="57">
        <v>0</v>
      </c>
      <c r="D1051" s="58"/>
      <c r="E1051" s="59"/>
      <c r="F1051" s="58"/>
      <c r="G1051" s="60"/>
      <c r="H1051" s="58"/>
      <c r="I1051" s="58"/>
      <c r="J1051" s="60"/>
    </row>
    <row r="1052" spans="1:11" ht="18" customHeight="1">
      <c r="A1052" s="65" t="s">
        <v>1021</v>
      </c>
      <c r="B1052" s="52"/>
      <c r="C1052" s="51">
        <v>0</v>
      </c>
      <c r="D1052" s="52">
        <f>SUM(D1053:D1056)</f>
        <v>0</v>
      </c>
      <c r="E1052" s="53"/>
      <c r="F1052" s="52">
        <f>D1052-B1052</f>
        <v>0</v>
      </c>
      <c r="G1052" s="54"/>
      <c r="H1052" s="52">
        <f>SUM(H1053:H1056)</f>
        <v>0</v>
      </c>
      <c r="I1052" s="52">
        <f>H1052-C1052</f>
        <v>0</v>
      </c>
      <c r="J1052" s="54"/>
      <c r="K1052" s="39">
        <v>1</v>
      </c>
    </row>
    <row r="1053" spans="1:10" ht="18" customHeight="1">
      <c r="A1053" s="62" t="s">
        <v>805</v>
      </c>
      <c r="B1053" s="58"/>
      <c r="C1053" s="57">
        <v>0</v>
      </c>
      <c r="D1053" s="58"/>
      <c r="E1053" s="59"/>
      <c r="F1053" s="58"/>
      <c r="G1053" s="60"/>
      <c r="H1053" s="58"/>
      <c r="I1053" s="58"/>
      <c r="J1053" s="60"/>
    </row>
    <row r="1054" spans="1:10" ht="18" customHeight="1">
      <c r="A1054" s="62" t="s">
        <v>806</v>
      </c>
      <c r="B1054" s="58"/>
      <c r="C1054" s="57">
        <v>0</v>
      </c>
      <c r="D1054" s="58"/>
      <c r="E1054" s="59"/>
      <c r="F1054" s="58"/>
      <c r="G1054" s="60"/>
      <c r="H1054" s="58"/>
      <c r="I1054" s="58"/>
      <c r="J1054" s="60"/>
    </row>
    <row r="1055" spans="1:10" ht="18" customHeight="1">
      <c r="A1055" s="62" t="s">
        <v>807</v>
      </c>
      <c r="B1055" s="58"/>
      <c r="C1055" s="57">
        <v>0</v>
      </c>
      <c r="D1055" s="58"/>
      <c r="E1055" s="59"/>
      <c r="F1055" s="58"/>
      <c r="G1055" s="60"/>
      <c r="H1055" s="58"/>
      <c r="I1055" s="58"/>
      <c r="J1055" s="60"/>
    </row>
    <row r="1056" spans="1:10" ht="18" customHeight="1">
      <c r="A1056" s="62" t="s">
        <v>1022</v>
      </c>
      <c r="B1056" s="58"/>
      <c r="C1056" s="57">
        <v>0</v>
      </c>
      <c r="D1056" s="58"/>
      <c r="E1056" s="59"/>
      <c r="F1056" s="58"/>
      <c r="G1056" s="60"/>
      <c r="H1056" s="58"/>
      <c r="I1056" s="58"/>
      <c r="J1056" s="60"/>
    </row>
    <row r="1057" spans="1:11" ht="18" customHeight="1">
      <c r="A1057" s="65" t="s">
        <v>1023</v>
      </c>
      <c r="B1057" s="52"/>
      <c r="C1057" s="51">
        <v>0</v>
      </c>
      <c r="D1057" s="52">
        <f>SUM(D1058:D1070)</f>
        <v>0</v>
      </c>
      <c r="E1057" s="53"/>
      <c r="F1057" s="52">
        <f>D1057-B1057</f>
        <v>0</v>
      </c>
      <c r="G1057" s="54"/>
      <c r="H1057" s="52">
        <f>SUM(H1058:H1070)</f>
        <v>0</v>
      </c>
      <c r="I1057" s="52">
        <f>H1057-C1057</f>
        <v>0</v>
      </c>
      <c r="J1057" s="54"/>
      <c r="K1057" s="39">
        <v>1</v>
      </c>
    </row>
    <row r="1058" spans="1:10" ht="18" customHeight="1">
      <c r="A1058" s="62" t="s">
        <v>805</v>
      </c>
      <c r="B1058" s="58"/>
      <c r="C1058" s="57">
        <v>0</v>
      </c>
      <c r="D1058" s="58"/>
      <c r="E1058" s="59"/>
      <c r="F1058" s="58"/>
      <c r="G1058" s="60"/>
      <c r="H1058" s="58"/>
      <c r="I1058" s="58"/>
      <c r="J1058" s="60"/>
    </row>
    <row r="1059" spans="1:10" ht="18" customHeight="1">
      <c r="A1059" s="62" t="s">
        <v>806</v>
      </c>
      <c r="B1059" s="58"/>
      <c r="C1059" s="57">
        <v>0</v>
      </c>
      <c r="D1059" s="58"/>
      <c r="E1059" s="59"/>
      <c r="F1059" s="58"/>
      <c r="G1059" s="60"/>
      <c r="H1059" s="58"/>
      <c r="I1059" s="58"/>
      <c r="J1059" s="60"/>
    </row>
    <row r="1060" spans="1:10" ht="18" customHeight="1">
      <c r="A1060" s="62" t="s">
        <v>807</v>
      </c>
      <c r="B1060" s="58"/>
      <c r="C1060" s="57">
        <v>0</v>
      </c>
      <c r="D1060" s="58"/>
      <c r="E1060" s="59"/>
      <c r="F1060" s="58"/>
      <c r="G1060" s="60"/>
      <c r="H1060" s="58"/>
      <c r="I1060" s="58"/>
      <c r="J1060" s="60"/>
    </row>
    <row r="1061" spans="1:10" ht="18" customHeight="1">
      <c r="A1061" s="62" t="s">
        <v>1024</v>
      </c>
      <c r="B1061" s="58"/>
      <c r="C1061" s="57">
        <v>0</v>
      </c>
      <c r="D1061" s="58"/>
      <c r="E1061" s="59"/>
      <c r="F1061" s="58"/>
      <c r="G1061" s="60"/>
      <c r="H1061" s="58"/>
      <c r="I1061" s="58"/>
      <c r="J1061" s="60"/>
    </row>
    <row r="1062" spans="1:10" ht="18" customHeight="1">
      <c r="A1062" s="62" t="s">
        <v>1025</v>
      </c>
      <c r="B1062" s="58"/>
      <c r="C1062" s="57">
        <v>0</v>
      </c>
      <c r="D1062" s="58"/>
      <c r="E1062" s="59"/>
      <c r="F1062" s="58"/>
      <c r="G1062" s="60"/>
      <c r="H1062" s="58"/>
      <c r="I1062" s="58"/>
      <c r="J1062" s="60"/>
    </row>
    <row r="1063" spans="1:10" ht="18" customHeight="1">
      <c r="A1063" s="62" t="s">
        <v>1026</v>
      </c>
      <c r="B1063" s="58"/>
      <c r="C1063" s="57">
        <v>0</v>
      </c>
      <c r="D1063" s="58"/>
      <c r="E1063" s="59"/>
      <c r="F1063" s="58"/>
      <c r="G1063" s="60"/>
      <c r="H1063" s="58"/>
      <c r="I1063" s="58"/>
      <c r="J1063" s="60"/>
    </row>
    <row r="1064" spans="1:10" ht="18" customHeight="1">
      <c r="A1064" s="62" t="s">
        <v>1027</v>
      </c>
      <c r="B1064" s="58"/>
      <c r="C1064" s="57">
        <v>0</v>
      </c>
      <c r="D1064" s="58"/>
      <c r="E1064" s="59"/>
      <c r="F1064" s="58"/>
      <c r="G1064" s="60"/>
      <c r="H1064" s="58"/>
      <c r="I1064" s="58"/>
      <c r="J1064" s="60"/>
    </row>
    <row r="1065" spans="1:10" ht="18" customHeight="1">
      <c r="A1065" s="62" t="s">
        <v>1028</v>
      </c>
      <c r="B1065" s="58"/>
      <c r="C1065" s="57">
        <v>0</v>
      </c>
      <c r="D1065" s="58"/>
      <c r="E1065" s="59"/>
      <c r="F1065" s="58"/>
      <c r="G1065" s="60"/>
      <c r="H1065" s="58"/>
      <c r="I1065" s="58"/>
      <c r="J1065" s="60"/>
    </row>
    <row r="1066" spans="1:10" ht="18" customHeight="1">
      <c r="A1066" s="62" t="s">
        <v>1029</v>
      </c>
      <c r="B1066" s="58"/>
      <c r="C1066" s="57">
        <v>0</v>
      </c>
      <c r="D1066" s="58"/>
      <c r="E1066" s="59"/>
      <c r="F1066" s="58"/>
      <c r="G1066" s="60"/>
      <c r="H1066" s="58"/>
      <c r="I1066" s="58"/>
      <c r="J1066" s="60"/>
    </row>
    <row r="1067" spans="1:10" ht="18" customHeight="1">
      <c r="A1067" s="62" t="s">
        <v>1030</v>
      </c>
      <c r="B1067" s="58"/>
      <c r="C1067" s="57">
        <v>0</v>
      </c>
      <c r="D1067" s="58"/>
      <c r="E1067" s="59"/>
      <c r="F1067" s="58"/>
      <c r="G1067" s="60"/>
      <c r="H1067" s="58"/>
      <c r="I1067" s="58"/>
      <c r="J1067" s="60"/>
    </row>
    <row r="1068" spans="1:10" ht="18" customHeight="1">
      <c r="A1068" s="62" t="s">
        <v>989</v>
      </c>
      <c r="B1068" s="58"/>
      <c r="C1068" s="57">
        <v>0</v>
      </c>
      <c r="D1068" s="58"/>
      <c r="E1068" s="59"/>
      <c r="F1068" s="58"/>
      <c r="G1068" s="60"/>
      <c r="H1068" s="58"/>
      <c r="I1068" s="58"/>
      <c r="J1068" s="60"/>
    </row>
    <row r="1069" spans="1:10" ht="18" customHeight="1">
      <c r="A1069" s="62" t="s">
        <v>1031</v>
      </c>
      <c r="B1069" s="58"/>
      <c r="C1069" s="57">
        <v>0</v>
      </c>
      <c r="D1069" s="58"/>
      <c r="E1069" s="59"/>
      <c r="F1069" s="58"/>
      <c r="G1069" s="60"/>
      <c r="H1069" s="58"/>
      <c r="I1069" s="58"/>
      <c r="J1069" s="60"/>
    </row>
    <row r="1070" spans="1:10" ht="18" customHeight="1">
      <c r="A1070" s="62" t="s">
        <v>1032</v>
      </c>
      <c r="B1070" s="58"/>
      <c r="C1070" s="57">
        <v>0</v>
      </c>
      <c r="D1070" s="58"/>
      <c r="E1070" s="59"/>
      <c r="F1070" s="58"/>
      <c r="G1070" s="60"/>
      <c r="H1070" s="58"/>
      <c r="I1070" s="58"/>
      <c r="J1070" s="60"/>
    </row>
    <row r="1071" spans="1:11" ht="18" customHeight="1">
      <c r="A1071" s="65" t="s">
        <v>1033</v>
      </c>
      <c r="B1071" s="50">
        <v>1186</v>
      </c>
      <c r="C1071" s="51">
        <v>203.701</v>
      </c>
      <c r="D1071" s="52">
        <f>SUM(D1072:D1078)</f>
        <v>343</v>
      </c>
      <c r="E1071" s="53">
        <f>D1071/C1071*100</f>
        <v>168.38405309743203</v>
      </c>
      <c r="F1071" s="52">
        <f>D1071-B1071</f>
        <v>-843</v>
      </c>
      <c r="G1071" s="54">
        <f>F1071/B1071*100</f>
        <v>-71.07925801011804</v>
      </c>
      <c r="H1071" s="52">
        <f>SUM(H1072:H1078)</f>
        <v>250</v>
      </c>
      <c r="I1071" s="52">
        <f>H1071-C1071</f>
        <v>46.29900000000001</v>
      </c>
      <c r="J1071" s="54">
        <f>I1071/C1071*100</f>
        <v>22.72890167451314</v>
      </c>
      <c r="K1071" s="39">
        <v>1</v>
      </c>
    </row>
    <row r="1072" spans="1:10" ht="18" customHeight="1">
      <c r="A1072" s="62" t="s">
        <v>805</v>
      </c>
      <c r="B1072" s="58"/>
      <c r="C1072" s="57">
        <v>105.601</v>
      </c>
      <c r="D1072" s="58">
        <v>189</v>
      </c>
      <c r="E1072" s="59"/>
      <c r="F1072" s="58"/>
      <c r="G1072" s="60"/>
      <c r="H1072" s="58">
        <v>143</v>
      </c>
      <c r="I1072" s="58"/>
      <c r="J1072" s="60"/>
    </row>
    <row r="1073" spans="1:10" ht="18" customHeight="1">
      <c r="A1073" s="62" t="s">
        <v>806</v>
      </c>
      <c r="B1073" s="58"/>
      <c r="C1073" s="57">
        <v>94.1</v>
      </c>
      <c r="D1073" s="58">
        <v>110</v>
      </c>
      <c r="E1073" s="59"/>
      <c r="F1073" s="58"/>
      <c r="G1073" s="60"/>
      <c r="H1073" s="58">
        <v>103</v>
      </c>
      <c r="I1073" s="58"/>
      <c r="J1073" s="60"/>
    </row>
    <row r="1074" spans="1:10" ht="18" customHeight="1">
      <c r="A1074" s="62" t="s">
        <v>807</v>
      </c>
      <c r="B1074" s="58"/>
      <c r="C1074" s="57">
        <v>0</v>
      </c>
      <c r="D1074" s="58"/>
      <c r="E1074" s="59"/>
      <c r="F1074" s="58"/>
      <c r="G1074" s="60"/>
      <c r="H1074" s="58"/>
      <c r="I1074" s="58"/>
      <c r="J1074" s="60"/>
    </row>
    <row r="1075" spans="1:10" ht="18" customHeight="1">
      <c r="A1075" s="62" t="s">
        <v>1034</v>
      </c>
      <c r="B1075" s="58"/>
      <c r="C1075" s="57">
        <v>0</v>
      </c>
      <c r="D1075" s="58">
        <v>40</v>
      </c>
      <c r="E1075" s="59"/>
      <c r="F1075" s="58"/>
      <c r="G1075" s="60"/>
      <c r="H1075" s="58"/>
      <c r="I1075" s="58"/>
      <c r="J1075" s="60"/>
    </row>
    <row r="1076" spans="1:10" ht="18" customHeight="1">
      <c r="A1076" s="62" t="s">
        <v>1035</v>
      </c>
      <c r="B1076" s="58"/>
      <c r="C1076" s="57">
        <v>0</v>
      </c>
      <c r="D1076" s="58"/>
      <c r="E1076" s="59"/>
      <c r="F1076" s="58"/>
      <c r="G1076" s="60"/>
      <c r="H1076" s="58"/>
      <c r="I1076" s="58"/>
      <c r="J1076" s="60"/>
    </row>
    <row r="1077" spans="1:10" ht="18" customHeight="1">
      <c r="A1077" s="62" t="s">
        <v>1036</v>
      </c>
      <c r="B1077" s="58"/>
      <c r="C1077" s="57">
        <v>0</v>
      </c>
      <c r="D1077" s="58"/>
      <c r="E1077" s="59"/>
      <c r="F1077" s="58"/>
      <c r="G1077" s="60"/>
      <c r="H1077" s="58"/>
      <c r="I1077" s="58"/>
      <c r="J1077" s="60"/>
    </row>
    <row r="1078" spans="1:10" ht="18" customHeight="1">
      <c r="A1078" s="62" t="s">
        <v>1037</v>
      </c>
      <c r="B1078" s="58"/>
      <c r="C1078" s="57">
        <v>4</v>
      </c>
      <c r="D1078" s="58">
        <v>4</v>
      </c>
      <c r="E1078" s="59"/>
      <c r="F1078" s="58"/>
      <c r="G1078" s="60"/>
      <c r="H1078" s="58">
        <v>4</v>
      </c>
      <c r="I1078" s="58"/>
      <c r="J1078" s="60"/>
    </row>
    <row r="1079" spans="1:11" ht="18" customHeight="1">
      <c r="A1079" s="65" t="s">
        <v>1038</v>
      </c>
      <c r="B1079" s="52"/>
      <c r="C1079" s="51">
        <v>0</v>
      </c>
      <c r="D1079" s="52">
        <f>SUM(D1080:D1084)</f>
        <v>0</v>
      </c>
      <c r="E1079" s="53"/>
      <c r="F1079" s="52">
        <f>D1079-B1079</f>
        <v>0</v>
      </c>
      <c r="G1079" s="54"/>
      <c r="H1079" s="52">
        <f>SUM(H1080:H1084)</f>
        <v>0</v>
      </c>
      <c r="I1079" s="52">
        <f>H1079-C1079</f>
        <v>0</v>
      </c>
      <c r="J1079" s="54"/>
      <c r="K1079" s="39">
        <v>1</v>
      </c>
    </row>
    <row r="1080" spans="1:10" ht="18" customHeight="1">
      <c r="A1080" s="62" t="s">
        <v>805</v>
      </c>
      <c r="B1080" s="58"/>
      <c r="C1080" s="57">
        <v>0</v>
      </c>
      <c r="D1080" s="58"/>
      <c r="E1080" s="59"/>
      <c r="F1080" s="58"/>
      <c r="G1080" s="60"/>
      <c r="H1080" s="58"/>
      <c r="I1080" s="58"/>
      <c r="J1080" s="60"/>
    </row>
    <row r="1081" spans="1:10" ht="18" customHeight="1">
      <c r="A1081" s="62" t="s">
        <v>806</v>
      </c>
      <c r="B1081" s="58"/>
      <c r="C1081" s="57">
        <v>0</v>
      </c>
      <c r="D1081" s="58"/>
      <c r="E1081" s="59"/>
      <c r="F1081" s="58"/>
      <c r="G1081" s="60"/>
      <c r="H1081" s="58"/>
      <c r="I1081" s="58"/>
      <c r="J1081" s="60"/>
    </row>
    <row r="1082" spans="1:10" ht="18" customHeight="1">
      <c r="A1082" s="62" t="s">
        <v>807</v>
      </c>
      <c r="B1082" s="58"/>
      <c r="C1082" s="57">
        <v>0</v>
      </c>
      <c r="D1082" s="58"/>
      <c r="E1082" s="59"/>
      <c r="F1082" s="58"/>
      <c r="G1082" s="60"/>
      <c r="H1082" s="58"/>
      <c r="I1082" s="58"/>
      <c r="J1082" s="60"/>
    </row>
    <row r="1083" spans="1:10" ht="18" customHeight="1">
      <c r="A1083" s="62" t="s">
        <v>1039</v>
      </c>
      <c r="B1083" s="58"/>
      <c r="C1083" s="57">
        <v>0</v>
      </c>
      <c r="D1083" s="58"/>
      <c r="E1083" s="59"/>
      <c r="F1083" s="58"/>
      <c r="G1083" s="60"/>
      <c r="H1083" s="58"/>
      <c r="I1083" s="58"/>
      <c r="J1083" s="60"/>
    </row>
    <row r="1084" spans="1:10" ht="18" customHeight="1">
      <c r="A1084" s="62" t="s">
        <v>1040</v>
      </c>
      <c r="B1084" s="58"/>
      <c r="C1084" s="57">
        <v>0</v>
      </c>
      <c r="D1084" s="58"/>
      <c r="E1084" s="59"/>
      <c r="F1084" s="58"/>
      <c r="G1084" s="60"/>
      <c r="H1084" s="58"/>
      <c r="I1084" s="58"/>
      <c r="J1084" s="60"/>
    </row>
    <row r="1085" spans="1:11" ht="18" customHeight="1">
      <c r="A1085" s="65" t="s">
        <v>1041</v>
      </c>
      <c r="B1085" s="50">
        <v>767</v>
      </c>
      <c r="C1085" s="51">
        <v>0</v>
      </c>
      <c r="D1085" s="52">
        <f>SUM(D1086:D1091)</f>
        <v>912</v>
      </c>
      <c r="E1085" s="53"/>
      <c r="F1085" s="52">
        <f>D1085-B1085</f>
        <v>145</v>
      </c>
      <c r="G1085" s="54">
        <f>F1085/B1085*100</f>
        <v>18.904823989569753</v>
      </c>
      <c r="H1085" s="52">
        <f>SUM(H1086:H1091)</f>
        <v>10</v>
      </c>
      <c r="I1085" s="52">
        <f>H1085-C1085</f>
        <v>10</v>
      </c>
      <c r="J1085" s="54"/>
      <c r="K1085" s="39">
        <v>1</v>
      </c>
    </row>
    <row r="1086" spans="1:10" ht="18" customHeight="1">
      <c r="A1086" s="62" t="s">
        <v>805</v>
      </c>
      <c r="B1086" s="58"/>
      <c r="C1086" s="57">
        <v>0</v>
      </c>
      <c r="D1086" s="58"/>
      <c r="E1086" s="59"/>
      <c r="F1086" s="58"/>
      <c r="G1086" s="60"/>
      <c r="H1086" s="58"/>
      <c r="I1086" s="58"/>
      <c r="J1086" s="60"/>
    </row>
    <row r="1087" spans="1:10" ht="18" customHeight="1">
      <c r="A1087" s="62" t="s">
        <v>806</v>
      </c>
      <c r="B1087" s="58"/>
      <c r="C1087" s="57">
        <v>0</v>
      </c>
      <c r="D1087" s="58"/>
      <c r="E1087" s="59"/>
      <c r="F1087" s="58"/>
      <c r="G1087" s="60"/>
      <c r="H1087" s="58"/>
      <c r="I1087" s="58"/>
      <c r="J1087" s="60"/>
    </row>
    <row r="1088" spans="1:10" ht="18" customHeight="1">
      <c r="A1088" s="62" t="s">
        <v>807</v>
      </c>
      <c r="B1088" s="58"/>
      <c r="C1088" s="57">
        <v>0</v>
      </c>
      <c r="D1088" s="58"/>
      <c r="E1088" s="59"/>
      <c r="F1088" s="58"/>
      <c r="G1088" s="60"/>
      <c r="H1088" s="58"/>
      <c r="I1088" s="58"/>
      <c r="J1088" s="60"/>
    </row>
    <row r="1089" spans="1:10" ht="18" customHeight="1">
      <c r="A1089" s="62" t="s">
        <v>1042</v>
      </c>
      <c r="B1089" s="58"/>
      <c r="C1089" s="57">
        <v>0</v>
      </c>
      <c r="D1089" s="58"/>
      <c r="E1089" s="59"/>
      <c r="F1089" s="58"/>
      <c r="G1089" s="60"/>
      <c r="H1089" s="58"/>
      <c r="I1089" s="58"/>
      <c r="J1089" s="60"/>
    </row>
    <row r="1090" spans="1:10" ht="18" customHeight="1">
      <c r="A1090" s="62" t="s">
        <v>1043</v>
      </c>
      <c r="B1090" s="58"/>
      <c r="C1090" s="57">
        <v>0</v>
      </c>
      <c r="D1090" s="58">
        <v>698</v>
      </c>
      <c r="E1090" s="59"/>
      <c r="F1090" s="58"/>
      <c r="G1090" s="60"/>
      <c r="H1090" s="58"/>
      <c r="I1090" s="58"/>
      <c r="J1090" s="60"/>
    </row>
    <row r="1091" spans="1:10" ht="18" customHeight="1">
      <c r="A1091" s="62" t="s">
        <v>1044</v>
      </c>
      <c r="B1091" s="58"/>
      <c r="C1091" s="57">
        <v>0</v>
      </c>
      <c r="D1091" s="58">
        <v>214</v>
      </c>
      <c r="E1091" s="59"/>
      <c r="F1091" s="58"/>
      <c r="G1091" s="60"/>
      <c r="H1091" s="58">
        <v>10</v>
      </c>
      <c r="I1091" s="58"/>
      <c r="J1091" s="60"/>
    </row>
    <row r="1092" spans="1:11" ht="18" customHeight="1">
      <c r="A1092" s="65" t="s">
        <v>1045</v>
      </c>
      <c r="B1092" s="52"/>
      <c r="C1092" s="51">
        <v>0</v>
      </c>
      <c r="D1092" s="52">
        <f>SUM(D1093:D1098)</f>
        <v>776</v>
      </c>
      <c r="E1092" s="53"/>
      <c r="F1092" s="52">
        <f>D1092-B1092</f>
        <v>776</v>
      </c>
      <c r="G1092" s="54"/>
      <c r="H1092" s="52">
        <f>SUM(H1093:H1098)</f>
        <v>0</v>
      </c>
      <c r="I1092" s="52">
        <f>H1092-C1092</f>
        <v>0</v>
      </c>
      <c r="J1092" s="54"/>
      <c r="K1092" s="39">
        <v>1</v>
      </c>
    </row>
    <row r="1093" spans="1:10" ht="18" customHeight="1">
      <c r="A1093" s="62" t="s">
        <v>1046</v>
      </c>
      <c r="B1093" s="58"/>
      <c r="C1093" s="57">
        <v>0</v>
      </c>
      <c r="D1093" s="58"/>
      <c r="E1093" s="59"/>
      <c r="F1093" s="58"/>
      <c r="G1093" s="60"/>
      <c r="H1093" s="58"/>
      <c r="I1093" s="58"/>
      <c r="J1093" s="60"/>
    </row>
    <row r="1094" spans="1:10" ht="18" customHeight="1">
      <c r="A1094" s="62" t="s">
        <v>1047</v>
      </c>
      <c r="B1094" s="58"/>
      <c r="C1094" s="57">
        <v>0</v>
      </c>
      <c r="D1094" s="58"/>
      <c r="E1094" s="59"/>
      <c r="F1094" s="58"/>
      <c r="G1094" s="60"/>
      <c r="H1094" s="58"/>
      <c r="I1094" s="58"/>
      <c r="J1094" s="60"/>
    </row>
    <row r="1095" spans="1:10" ht="18" customHeight="1">
      <c r="A1095" s="62" t="s">
        <v>1048</v>
      </c>
      <c r="B1095" s="58"/>
      <c r="C1095" s="57">
        <v>0</v>
      </c>
      <c r="D1095" s="58"/>
      <c r="E1095" s="59"/>
      <c r="F1095" s="58"/>
      <c r="G1095" s="60"/>
      <c r="H1095" s="58"/>
      <c r="I1095" s="58"/>
      <c r="J1095" s="60"/>
    </row>
    <row r="1096" spans="1:10" ht="18" customHeight="1">
      <c r="A1096" s="62" t="s">
        <v>1049</v>
      </c>
      <c r="B1096" s="58"/>
      <c r="C1096" s="57">
        <v>0</v>
      </c>
      <c r="D1096" s="58"/>
      <c r="E1096" s="59"/>
      <c r="F1096" s="58"/>
      <c r="G1096" s="60"/>
      <c r="H1096" s="58"/>
      <c r="I1096" s="58"/>
      <c r="J1096" s="60"/>
    </row>
    <row r="1097" spans="1:10" ht="18" customHeight="1">
      <c r="A1097" s="62" t="s">
        <v>1050</v>
      </c>
      <c r="B1097" s="58"/>
      <c r="C1097" s="57">
        <v>0</v>
      </c>
      <c r="D1097" s="58"/>
      <c r="E1097" s="59"/>
      <c r="F1097" s="58"/>
      <c r="G1097" s="60"/>
      <c r="H1097" s="58"/>
      <c r="I1097" s="58"/>
      <c r="J1097" s="60"/>
    </row>
    <row r="1098" spans="1:10" ht="18" customHeight="1">
      <c r="A1098" s="62" t="s">
        <v>1051</v>
      </c>
      <c r="B1098" s="58"/>
      <c r="C1098" s="57">
        <v>0</v>
      </c>
      <c r="D1098" s="58">
        <v>776</v>
      </c>
      <c r="E1098" s="59"/>
      <c r="F1098" s="58"/>
      <c r="G1098" s="60"/>
      <c r="H1098" s="58"/>
      <c r="I1098" s="58"/>
      <c r="J1098" s="60"/>
    </row>
    <row r="1099" spans="1:11" ht="18" customHeight="1">
      <c r="A1099" s="43" t="s">
        <v>195</v>
      </c>
      <c r="B1099" s="44">
        <v>702</v>
      </c>
      <c r="C1099" s="45">
        <v>300.7382</v>
      </c>
      <c r="D1099" s="46">
        <f>D1100+D1110+D1117+D1123</f>
        <v>1452</v>
      </c>
      <c r="E1099" s="47">
        <f>D1099/C1099*100</f>
        <v>482.81196070203254</v>
      </c>
      <c r="F1099" s="46">
        <f>D1099-B1099</f>
        <v>750</v>
      </c>
      <c r="G1099" s="48">
        <f>F1099/B1099*100</f>
        <v>106.83760683760684</v>
      </c>
      <c r="H1099" s="46">
        <f>H1100+H1110+H1117+H1123</f>
        <v>532</v>
      </c>
      <c r="I1099" s="46">
        <f>H1099-C1099</f>
        <v>231.2618</v>
      </c>
      <c r="J1099" s="48">
        <f>I1099/C1099*100</f>
        <v>76.89804620763175</v>
      </c>
      <c r="K1099" s="39">
        <v>1</v>
      </c>
    </row>
    <row r="1100" spans="1:11" ht="18" customHeight="1">
      <c r="A1100" s="65" t="s">
        <v>1052</v>
      </c>
      <c r="B1100" s="50">
        <v>598</v>
      </c>
      <c r="C1100" s="51">
        <v>91.4309</v>
      </c>
      <c r="D1100" s="52">
        <f>SUM(D1101:D1109)</f>
        <v>359</v>
      </c>
      <c r="E1100" s="53">
        <f>D1100/C1100*100</f>
        <v>392.64624979082566</v>
      </c>
      <c r="F1100" s="52">
        <f>D1100-B1100</f>
        <v>-239</v>
      </c>
      <c r="G1100" s="54">
        <f>F1100/B1100*100</f>
        <v>-39.96655518394649</v>
      </c>
      <c r="H1100" s="52">
        <f>SUM(H1101:H1109)</f>
        <v>175</v>
      </c>
      <c r="I1100" s="52">
        <f>H1100-C1100</f>
        <v>83.5691</v>
      </c>
      <c r="J1100" s="54">
        <f>I1100/C1100*100</f>
        <v>91.40137524622422</v>
      </c>
      <c r="K1100" s="39">
        <v>1</v>
      </c>
    </row>
    <row r="1101" spans="1:10" ht="18" customHeight="1">
      <c r="A1101" s="62" t="s">
        <v>805</v>
      </c>
      <c r="B1101" s="58"/>
      <c r="C1101" s="57">
        <v>86.4309</v>
      </c>
      <c r="D1101" s="58">
        <v>154</v>
      </c>
      <c r="E1101" s="59"/>
      <c r="F1101" s="58"/>
      <c r="G1101" s="60"/>
      <c r="H1101" s="58">
        <v>120</v>
      </c>
      <c r="I1101" s="58"/>
      <c r="J1101" s="60"/>
    </row>
    <row r="1102" spans="1:10" ht="18" customHeight="1">
      <c r="A1102" s="62" t="s">
        <v>806</v>
      </c>
      <c r="B1102" s="58"/>
      <c r="C1102" s="57">
        <v>0</v>
      </c>
      <c r="D1102" s="58"/>
      <c r="E1102" s="59"/>
      <c r="F1102" s="58"/>
      <c r="G1102" s="60"/>
      <c r="H1102" s="58"/>
      <c r="I1102" s="58"/>
      <c r="J1102" s="60"/>
    </row>
    <row r="1103" spans="1:10" ht="18" customHeight="1">
      <c r="A1103" s="62" t="s">
        <v>807</v>
      </c>
      <c r="B1103" s="58"/>
      <c r="C1103" s="57">
        <v>0</v>
      </c>
      <c r="D1103" s="58"/>
      <c r="E1103" s="59"/>
      <c r="F1103" s="58"/>
      <c r="G1103" s="60"/>
      <c r="H1103" s="58"/>
      <c r="I1103" s="58"/>
      <c r="J1103" s="60"/>
    </row>
    <row r="1104" spans="1:10" ht="18" customHeight="1">
      <c r="A1104" s="62" t="s">
        <v>1053</v>
      </c>
      <c r="B1104" s="58"/>
      <c r="C1104" s="57">
        <v>0</v>
      </c>
      <c r="D1104" s="58"/>
      <c r="E1104" s="59"/>
      <c r="F1104" s="58"/>
      <c r="G1104" s="60"/>
      <c r="H1104" s="58"/>
      <c r="I1104" s="58"/>
      <c r="J1104" s="60"/>
    </row>
    <row r="1105" spans="1:10" ht="18" customHeight="1">
      <c r="A1105" s="62" t="s">
        <v>1054</v>
      </c>
      <c r="B1105" s="58"/>
      <c r="C1105" s="57">
        <v>0</v>
      </c>
      <c r="D1105" s="58"/>
      <c r="E1105" s="59"/>
      <c r="F1105" s="58"/>
      <c r="G1105" s="60"/>
      <c r="H1105" s="58"/>
      <c r="I1105" s="58"/>
      <c r="J1105" s="60"/>
    </row>
    <row r="1106" spans="1:10" ht="18" customHeight="1">
      <c r="A1106" s="62" t="s">
        <v>1055</v>
      </c>
      <c r="B1106" s="58"/>
      <c r="C1106" s="57">
        <v>0</v>
      </c>
      <c r="D1106" s="58"/>
      <c r="E1106" s="59"/>
      <c r="F1106" s="58"/>
      <c r="G1106" s="60"/>
      <c r="H1106" s="58">
        <v>50</v>
      </c>
      <c r="I1106" s="58"/>
      <c r="J1106" s="60"/>
    </row>
    <row r="1107" spans="1:10" ht="18" customHeight="1">
      <c r="A1107" s="62" t="s">
        <v>1056</v>
      </c>
      <c r="B1107" s="58"/>
      <c r="C1107" s="57">
        <v>0</v>
      </c>
      <c r="D1107" s="58">
        <v>83</v>
      </c>
      <c r="E1107" s="59"/>
      <c r="F1107" s="58"/>
      <c r="G1107" s="60"/>
      <c r="H1107" s="58"/>
      <c r="I1107" s="58"/>
      <c r="J1107" s="60"/>
    </row>
    <row r="1108" spans="1:10" ht="18" customHeight="1">
      <c r="A1108" s="62" t="s">
        <v>825</v>
      </c>
      <c r="B1108" s="58"/>
      <c r="C1108" s="57">
        <v>5</v>
      </c>
      <c r="D1108" s="58">
        <v>2</v>
      </c>
      <c r="E1108" s="59"/>
      <c r="F1108" s="58"/>
      <c r="G1108" s="60"/>
      <c r="H1108" s="58">
        <v>5</v>
      </c>
      <c r="I1108" s="58"/>
      <c r="J1108" s="60"/>
    </row>
    <row r="1109" spans="1:10" ht="18" customHeight="1">
      <c r="A1109" s="62" t="s">
        <v>1057</v>
      </c>
      <c r="B1109" s="58"/>
      <c r="C1109" s="57">
        <v>0</v>
      </c>
      <c r="D1109" s="58">
        <v>120</v>
      </c>
      <c r="E1109" s="59"/>
      <c r="F1109" s="58"/>
      <c r="G1109" s="60"/>
      <c r="H1109" s="58"/>
      <c r="I1109" s="58"/>
      <c r="J1109" s="60"/>
    </row>
    <row r="1110" spans="1:11" ht="18" customHeight="1">
      <c r="A1110" s="65" t="s">
        <v>1058</v>
      </c>
      <c r="B1110" s="50">
        <v>92</v>
      </c>
      <c r="C1110" s="51">
        <v>209.3073</v>
      </c>
      <c r="D1110" s="52">
        <f>SUM(D1111:D1116)</f>
        <v>223</v>
      </c>
      <c r="E1110" s="53">
        <f>D1110/C1110*100</f>
        <v>106.54191229832881</v>
      </c>
      <c r="F1110" s="52">
        <f>D1110-B1110</f>
        <v>131</v>
      </c>
      <c r="G1110" s="54">
        <f>F1110/B1110*100</f>
        <v>142.3913043478261</v>
      </c>
      <c r="H1110" s="52">
        <f>SUM(H1111:H1116)</f>
        <v>357</v>
      </c>
      <c r="I1110" s="52">
        <f>H1110-C1110</f>
        <v>147.6927</v>
      </c>
      <c r="J1110" s="54">
        <f>I1110/C1110*100</f>
        <v>70.56261296189861</v>
      </c>
      <c r="K1110" s="39">
        <v>1</v>
      </c>
    </row>
    <row r="1111" spans="1:10" ht="18" customHeight="1">
      <c r="A1111" s="62" t="s">
        <v>805</v>
      </c>
      <c r="B1111" s="58"/>
      <c r="C1111" s="57">
        <v>24.3073</v>
      </c>
      <c r="D1111" s="58">
        <v>39</v>
      </c>
      <c r="E1111" s="59"/>
      <c r="F1111" s="58"/>
      <c r="G1111" s="60"/>
      <c r="H1111" s="58">
        <v>27</v>
      </c>
      <c r="I1111" s="58"/>
      <c r="J1111" s="60"/>
    </row>
    <row r="1112" spans="1:10" ht="18" customHeight="1">
      <c r="A1112" s="62" t="s">
        <v>806</v>
      </c>
      <c r="B1112" s="58"/>
      <c r="C1112" s="57">
        <v>8</v>
      </c>
      <c r="D1112" s="58">
        <v>9</v>
      </c>
      <c r="E1112" s="59"/>
      <c r="F1112" s="58"/>
      <c r="G1112" s="60"/>
      <c r="H1112" s="58">
        <v>8</v>
      </c>
      <c r="I1112" s="58"/>
      <c r="J1112" s="60"/>
    </row>
    <row r="1113" spans="1:10" ht="18" customHeight="1">
      <c r="A1113" s="62" t="s">
        <v>807</v>
      </c>
      <c r="B1113" s="58"/>
      <c r="C1113" s="57">
        <v>0</v>
      </c>
      <c r="D1113" s="58"/>
      <c r="E1113" s="59"/>
      <c r="F1113" s="58"/>
      <c r="G1113" s="60"/>
      <c r="H1113" s="58"/>
      <c r="I1113" s="58"/>
      <c r="J1113" s="60"/>
    </row>
    <row r="1114" spans="1:10" ht="18" customHeight="1">
      <c r="A1114" s="62" t="s">
        <v>1059</v>
      </c>
      <c r="B1114" s="58"/>
      <c r="C1114" s="57">
        <v>0</v>
      </c>
      <c r="D1114" s="58"/>
      <c r="E1114" s="59"/>
      <c r="F1114" s="58"/>
      <c r="G1114" s="60"/>
      <c r="H1114" s="58"/>
      <c r="I1114" s="58"/>
      <c r="J1114" s="60"/>
    </row>
    <row r="1115" spans="1:10" ht="18" customHeight="1">
      <c r="A1115" s="62" t="s">
        <v>1060</v>
      </c>
      <c r="B1115" s="58"/>
      <c r="C1115" s="57">
        <v>0</v>
      </c>
      <c r="D1115" s="58"/>
      <c r="E1115" s="59"/>
      <c r="F1115" s="58"/>
      <c r="G1115" s="60"/>
      <c r="H1115" s="58"/>
      <c r="I1115" s="58"/>
      <c r="J1115" s="60"/>
    </row>
    <row r="1116" spans="1:10" ht="18" customHeight="1">
      <c r="A1116" s="62" t="s">
        <v>1061</v>
      </c>
      <c r="B1116" s="58"/>
      <c r="C1116" s="57">
        <v>177</v>
      </c>
      <c r="D1116" s="58">
        <v>175</v>
      </c>
      <c r="E1116" s="59"/>
      <c r="F1116" s="58"/>
      <c r="G1116" s="60"/>
      <c r="H1116" s="58">
        <v>322</v>
      </c>
      <c r="I1116" s="58"/>
      <c r="J1116" s="60"/>
    </row>
    <row r="1117" spans="1:11" ht="18" customHeight="1">
      <c r="A1117" s="65" t="s">
        <v>1062</v>
      </c>
      <c r="B1117" s="50">
        <v>12</v>
      </c>
      <c r="C1117" s="51">
        <v>0</v>
      </c>
      <c r="D1117" s="52">
        <f>SUM(D1118:D1122)</f>
        <v>0</v>
      </c>
      <c r="E1117" s="53"/>
      <c r="F1117" s="52">
        <f>D1117-B1117</f>
        <v>-12</v>
      </c>
      <c r="G1117" s="54">
        <f>F1117/B1117*100</f>
        <v>-100</v>
      </c>
      <c r="H1117" s="52">
        <f>SUM(H1118:H1122)</f>
        <v>0</v>
      </c>
      <c r="I1117" s="52">
        <f>H1117-C1117</f>
        <v>0</v>
      </c>
      <c r="J1117" s="54"/>
      <c r="K1117" s="39">
        <v>1</v>
      </c>
    </row>
    <row r="1118" spans="1:10" ht="18" customHeight="1">
      <c r="A1118" s="62" t="s">
        <v>805</v>
      </c>
      <c r="B1118" s="58"/>
      <c r="C1118" s="57">
        <v>0</v>
      </c>
      <c r="D1118" s="58"/>
      <c r="E1118" s="59"/>
      <c r="F1118" s="58"/>
      <c r="G1118" s="60"/>
      <c r="H1118" s="58"/>
      <c r="I1118" s="58"/>
      <c r="J1118" s="60"/>
    </row>
    <row r="1119" spans="1:10" ht="18" customHeight="1">
      <c r="A1119" s="62" t="s">
        <v>806</v>
      </c>
      <c r="B1119" s="58"/>
      <c r="C1119" s="57">
        <v>0</v>
      </c>
      <c r="D1119" s="58"/>
      <c r="E1119" s="59"/>
      <c r="F1119" s="58"/>
      <c r="G1119" s="60"/>
      <c r="H1119" s="58"/>
      <c r="I1119" s="58"/>
      <c r="J1119" s="60"/>
    </row>
    <row r="1120" spans="1:10" ht="18" customHeight="1">
      <c r="A1120" s="62" t="s">
        <v>807</v>
      </c>
      <c r="B1120" s="58"/>
      <c r="C1120" s="57">
        <v>0</v>
      </c>
      <c r="D1120" s="58"/>
      <c r="E1120" s="59"/>
      <c r="F1120" s="58"/>
      <c r="G1120" s="60"/>
      <c r="H1120" s="58"/>
      <c r="I1120" s="58"/>
      <c r="J1120" s="60"/>
    </row>
    <row r="1121" spans="1:10" ht="18" customHeight="1">
      <c r="A1121" s="62" t="s">
        <v>1063</v>
      </c>
      <c r="B1121" s="58"/>
      <c r="C1121" s="57">
        <v>0</v>
      </c>
      <c r="D1121" s="58"/>
      <c r="E1121" s="59"/>
      <c r="F1121" s="58"/>
      <c r="G1121" s="60"/>
      <c r="H1121" s="58"/>
      <c r="I1121" s="58"/>
      <c r="J1121" s="60"/>
    </row>
    <row r="1122" spans="1:10" ht="18" customHeight="1">
      <c r="A1122" s="62" t="s">
        <v>1064</v>
      </c>
      <c r="B1122" s="58"/>
      <c r="C1122" s="57">
        <v>0</v>
      </c>
      <c r="D1122" s="58"/>
      <c r="E1122" s="59"/>
      <c r="F1122" s="58"/>
      <c r="G1122" s="60"/>
      <c r="H1122" s="58"/>
      <c r="I1122" s="58"/>
      <c r="J1122" s="60"/>
    </row>
    <row r="1123" spans="1:11" ht="18" customHeight="1">
      <c r="A1123" s="65" t="s">
        <v>1065</v>
      </c>
      <c r="B1123" s="52"/>
      <c r="C1123" s="51">
        <v>0</v>
      </c>
      <c r="D1123" s="52">
        <f>SUM(D1124:D1125)</f>
        <v>870</v>
      </c>
      <c r="E1123" s="53"/>
      <c r="F1123" s="52">
        <f>D1123-B1123</f>
        <v>870</v>
      </c>
      <c r="G1123" s="54"/>
      <c r="H1123" s="52">
        <f>SUM(H1124:H1125)</f>
        <v>0</v>
      </c>
      <c r="I1123" s="52">
        <f>H1123-C1123</f>
        <v>0</v>
      </c>
      <c r="J1123" s="54"/>
      <c r="K1123" s="39">
        <v>1</v>
      </c>
    </row>
    <row r="1124" spans="1:10" ht="18" customHeight="1">
      <c r="A1124" s="62" t="s">
        <v>1066</v>
      </c>
      <c r="B1124" s="58"/>
      <c r="C1124" s="57">
        <v>0</v>
      </c>
      <c r="D1124" s="58"/>
      <c r="E1124" s="59"/>
      <c r="F1124" s="58"/>
      <c r="G1124" s="60"/>
      <c r="H1124" s="58"/>
      <c r="I1124" s="58"/>
      <c r="J1124" s="60"/>
    </row>
    <row r="1125" spans="1:10" ht="18" customHeight="1">
      <c r="A1125" s="62" t="s">
        <v>1067</v>
      </c>
      <c r="B1125" s="58"/>
      <c r="C1125" s="57">
        <v>0</v>
      </c>
      <c r="D1125" s="58">
        <v>870</v>
      </c>
      <c r="E1125" s="59"/>
      <c r="F1125" s="58"/>
      <c r="G1125" s="60"/>
      <c r="H1125" s="58"/>
      <c r="I1125" s="58"/>
      <c r="J1125" s="60"/>
    </row>
    <row r="1126" spans="1:11" ht="18" customHeight="1">
      <c r="A1126" s="43" t="s">
        <v>196</v>
      </c>
      <c r="B1126" s="44">
        <v>60.31</v>
      </c>
      <c r="C1126" s="45">
        <v>0</v>
      </c>
      <c r="D1126" s="46">
        <f>D1127+D1134+D1140</f>
        <v>149</v>
      </c>
      <c r="E1126" s="47"/>
      <c r="F1126" s="46">
        <f>D1126-B1126</f>
        <v>88.69</v>
      </c>
      <c r="G1126" s="48">
        <f>F1126/B1126*100</f>
        <v>147.056872823744</v>
      </c>
      <c r="H1126" s="46">
        <f>H1127+H1134+H1140</f>
        <v>0</v>
      </c>
      <c r="I1126" s="46">
        <f>H1126-C1126</f>
        <v>0</v>
      </c>
      <c r="J1126" s="48"/>
      <c r="K1126" s="39">
        <v>1</v>
      </c>
    </row>
    <row r="1127" spans="1:11" ht="18" customHeight="1">
      <c r="A1127" s="65" t="s">
        <v>1068</v>
      </c>
      <c r="B1127" s="52"/>
      <c r="C1127" s="51">
        <v>0</v>
      </c>
      <c r="D1127" s="52">
        <f>SUM(D1128:D1133)</f>
        <v>0</v>
      </c>
      <c r="E1127" s="53"/>
      <c r="F1127" s="52">
        <f>D1127-B1127</f>
        <v>0</v>
      </c>
      <c r="G1127" s="54"/>
      <c r="H1127" s="52">
        <f>SUM(H1128:H1133)</f>
        <v>0</v>
      </c>
      <c r="I1127" s="52">
        <f>H1127-C1127</f>
        <v>0</v>
      </c>
      <c r="J1127" s="54"/>
      <c r="K1127" s="39">
        <v>1</v>
      </c>
    </row>
    <row r="1128" spans="1:10" ht="18" customHeight="1">
      <c r="A1128" s="62" t="s">
        <v>805</v>
      </c>
      <c r="B1128" s="58"/>
      <c r="C1128" s="57">
        <v>0</v>
      </c>
      <c r="D1128" s="58"/>
      <c r="E1128" s="59"/>
      <c r="F1128" s="58"/>
      <c r="G1128" s="60"/>
      <c r="H1128" s="58"/>
      <c r="I1128" s="58"/>
      <c r="J1128" s="60"/>
    </row>
    <row r="1129" spans="1:10" ht="18" customHeight="1">
      <c r="A1129" s="62" t="s">
        <v>806</v>
      </c>
      <c r="B1129" s="58"/>
      <c r="C1129" s="57">
        <v>0</v>
      </c>
      <c r="D1129" s="58"/>
      <c r="E1129" s="59"/>
      <c r="F1129" s="58"/>
      <c r="G1129" s="60"/>
      <c r="H1129" s="58"/>
      <c r="I1129" s="58"/>
      <c r="J1129" s="60"/>
    </row>
    <row r="1130" spans="1:10" ht="18" customHeight="1">
      <c r="A1130" s="62" t="s">
        <v>807</v>
      </c>
      <c r="B1130" s="58"/>
      <c r="C1130" s="57"/>
      <c r="D1130" s="58"/>
      <c r="E1130" s="59"/>
      <c r="F1130" s="58"/>
      <c r="G1130" s="60"/>
      <c r="H1130" s="58"/>
      <c r="I1130" s="58"/>
      <c r="J1130" s="60"/>
    </row>
    <row r="1131" spans="1:10" ht="18" customHeight="1">
      <c r="A1131" s="62" t="s">
        <v>1069</v>
      </c>
      <c r="B1131" s="58"/>
      <c r="C1131" s="57"/>
      <c r="D1131" s="58"/>
      <c r="E1131" s="59"/>
      <c r="F1131" s="58"/>
      <c r="G1131" s="60"/>
      <c r="H1131" s="58"/>
      <c r="I1131" s="58"/>
      <c r="J1131" s="60"/>
    </row>
    <row r="1132" spans="1:10" ht="18" customHeight="1">
      <c r="A1132" s="62" t="s">
        <v>1070</v>
      </c>
      <c r="B1132" s="58"/>
      <c r="C1132" s="57"/>
      <c r="D1132" s="58"/>
      <c r="E1132" s="59"/>
      <c r="F1132" s="58"/>
      <c r="G1132" s="60"/>
      <c r="H1132" s="58"/>
      <c r="I1132" s="58"/>
      <c r="J1132" s="60"/>
    </row>
    <row r="1133" spans="1:10" ht="18" customHeight="1">
      <c r="A1133" s="62" t="s">
        <v>1071</v>
      </c>
      <c r="B1133" s="58"/>
      <c r="C1133" s="57"/>
      <c r="D1133" s="58"/>
      <c r="E1133" s="59"/>
      <c r="F1133" s="58"/>
      <c r="G1133" s="60"/>
      <c r="H1133" s="58"/>
      <c r="I1133" s="58"/>
      <c r="J1133" s="60"/>
    </row>
    <row r="1134" spans="1:11" ht="18" customHeight="1">
      <c r="A1134" s="65" t="s">
        <v>1072</v>
      </c>
      <c r="B1134" s="50">
        <v>60.31</v>
      </c>
      <c r="C1134" s="51"/>
      <c r="D1134" s="52">
        <f>SUM(D1135:D1139)</f>
        <v>149</v>
      </c>
      <c r="E1134" s="53"/>
      <c r="F1134" s="52">
        <f>D1134-B1134</f>
        <v>88.69</v>
      </c>
      <c r="G1134" s="54">
        <f>F1134/B1134*100</f>
        <v>147.056872823744</v>
      </c>
      <c r="H1134" s="52">
        <f>SUM(H1135:H1139)</f>
        <v>0</v>
      </c>
      <c r="I1134" s="52">
        <f>H1134-C1134</f>
        <v>0</v>
      </c>
      <c r="J1134" s="54"/>
      <c r="K1134" s="39">
        <v>1</v>
      </c>
    </row>
    <row r="1135" spans="1:10" ht="18" customHeight="1">
      <c r="A1135" s="62" t="s">
        <v>1073</v>
      </c>
      <c r="B1135" s="58"/>
      <c r="C1135" s="57"/>
      <c r="D1135" s="58"/>
      <c r="E1135" s="59"/>
      <c r="F1135" s="58"/>
      <c r="G1135" s="60"/>
      <c r="H1135" s="58"/>
      <c r="I1135" s="58"/>
      <c r="J1135" s="60"/>
    </row>
    <row r="1136" spans="1:10" ht="18" customHeight="1">
      <c r="A1136" s="62" t="s">
        <v>1074</v>
      </c>
      <c r="B1136" s="58"/>
      <c r="C1136" s="57"/>
      <c r="D1136" s="58"/>
      <c r="E1136" s="59"/>
      <c r="F1136" s="58"/>
      <c r="G1136" s="60"/>
      <c r="H1136" s="58"/>
      <c r="I1136" s="58"/>
      <c r="J1136" s="60"/>
    </row>
    <row r="1137" spans="1:10" ht="18" customHeight="1">
      <c r="A1137" s="62" t="s">
        <v>1075</v>
      </c>
      <c r="B1137" s="58"/>
      <c r="C1137" s="57"/>
      <c r="D1137" s="58"/>
      <c r="E1137" s="59"/>
      <c r="F1137" s="58"/>
      <c r="G1137" s="60"/>
      <c r="H1137" s="58"/>
      <c r="I1137" s="58"/>
      <c r="J1137" s="60"/>
    </row>
    <row r="1138" spans="1:10" ht="18" customHeight="1">
      <c r="A1138" s="62" t="s">
        <v>1076</v>
      </c>
      <c r="B1138" s="58"/>
      <c r="C1138" s="57"/>
      <c r="D1138" s="58"/>
      <c r="E1138" s="59"/>
      <c r="F1138" s="58"/>
      <c r="G1138" s="60"/>
      <c r="H1138" s="58"/>
      <c r="I1138" s="58"/>
      <c r="J1138" s="60"/>
    </row>
    <row r="1139" spans="1:10" ht="18" customHeight="1">
      <c r="A1139" s="62" t="s">
        <v>1077</v>
      </c>
      <c r="B1139" s="58"/>
      <c r="C1139" s="57"/>
      <c r="D1139" s="58">
        <v>149</v>
      </c>
      <c r="E1139" s="59"/>
      <c r="F1139" s="58"/>
      <c r="G1139" s="60"/>
      <c r="H1139" s="58"/>
      <c r="I1139" s="58"/>
      <c r="J1139" s="60"/>
    </row>
    <row r="1140" spans="1:10" ht="18" customHeight="1">
      <c r="A1140" s="62" t="s">
        <v>1078</v>
      </c>
      <c r="B1140" s="58"/>
      <c r="C1140" s="57"/>
      <c r="D1140" s="58"/>
      <c r="E1140" s="59"/>
      <c r="F1140" s="58"/>
      <c r="G1140" s="60"/>
      <c r="H1140" s="58"/>
      <c r="I1140" s="58"/>
      <c r="J1140" s="60"/>
    </row>
    <row r="1141" spans="1:11" ht="18" customHeight="1">
      <c r="A1141" s="43" t="s">
        <v>1079</v>
      </c>
      <c r="B1141" s="44"/>
      <c r="C1141" s="45">
        <v>0</v>
      </c>
      <c r="D1141" s="46">
        <f>SUM(D1142:D1150)</f>
        <v>0</v>
      </c>
      <c r="E1141" s="47"/>
      <c r="F1141" s="46">
        <f>D1141-B1141</f>
        <v>0</v>
      </c>
      <c r="G1141" s="48"/>
      <c r="H1141" s="46">
        <f>SUM(H1142:H1150)</f>
        <v>0</v>
      </c>
      <c r="I1141" s="46">
        <f>H1141-C1141</f>
        <v>0</v>
      </c>
      <c r="J1141" s="48"/>
      <c r="K1141" s="39">
        <v>1</v>
      </c>
    </row>
    <row r="1142" spans="1:10" ht="18" customHeight="1">
      <c r="A1142" s="62" t="s">
        <v>1080</v>
      </c>
      <c r="B1142" s="58"/>
      <c r="C1142" s="57">
        <v>0</v>
      </c>
      <c r="D1142" s="58"/>
      <c r="E1142" s="59"/>
      <c r="F1142" s="58"/>
      <c r="G1142" s="60"/>
      <c r="H1142" s="58"/>
      <c r="I1142" s="58"/>
      <c r="J1142" s="60"/>
    </row>
    <row r="1143" spans="1:10" ht="18" customHeight="1">
      <c r="A1143" s="62" t="s">
        <v>1081</v>
      </c>
      <c r="B1143" s="58"/>
      <c r="C1143" s="57">
        <v>0</v>
      </c>
      <c r="D1143" s="58"/>
      <c r="E1143" s="59"/>
      <c r="F1143" s="58"/>
      <c r="G1143" s="60"/>
      <c r="H1143" s="58"/>
      <c r="I1143" s="58"/>
      <c r="J1143" s="60"/>
    </row>
    <row r="1144" spans="1:10" ht="18" customHeight="1">
      <c r="A1144" s="62" t="s">
        <v>1082</v>
      </c>
      <c r="B1144" s="58"/>
      <c r="C1144" s="57">
        <v>0</v>
      </c>
      <c r="D1144" s="58"/>
      <c r="E1144" s="59"/>
      <c r="F1144" s="58"/>
      <c r="G1144" s="60"/>
      <c r="H1144" s="58"/>
      <c r="I1144" s="58"/>
      <c r="J1144" s="60"/>
    </row>
    <row r="1145" spans="1:10" ht="18" customHeight="1">
      <c r="A1145" s="62" t="s">
        <v>1083</v>
      </c>
      <c r="B1145" s="58"/>
      <c r="C1145" s="57">
        <v>0</v>
      </c>
      <c r="D1145" s="58"/>
      <c r="E1145" s="59"/>
      <c r="F1145" s="58"/>
      <c r="G1145" s="60"/>
      <c r="H1145" s="58"/>
      <c r="I1145" s="58"/>
      <c r="J1145" s="60"/>
    </row>
    <row r="1146" spans="1:10" ht="18" customHeight="1">
      <c r="A1146" s="62" t="s">
        <v>1084</v>
      </c>
      <c r="B1146" s="58"/>
      <c r="C1146" s="57">
        <v>0</v>
      </c>
      <c r="D1146" s="58"/>
      <c r="E1146" s="59"/>
      <c r="F1146" s="58"/>
      <c r="G1146" s="60"/>
      <c r="H1146" s="58"/>
      <c r="I1146" s="58"/>
      <c r="J1146" s="60"/>
    </row>
    <row r="1147" spans="1:10" ht="18" customHeight="1">
      <c r="A1147" s="62" t="s">
        <v>824</v>
      </c>
      <c r="B1147" s="58"/>
      <c r="C1147" s="57">
        <v>0</v>
      </c>
      <c r="D1147" s="58"/>
      <c r="E1147" s="59"/>
      <c r="F1147" s="58"/>
      <c r="G1147" s="60"/>
      <c r="H1147" s="58"/>
      <c r="I1147" s="58"/>
      <c r="J1147" s="60"/>
    </row>
    <row r="1148" spans="1:10" ht="18" customHeight="1">
      <c r="A1148" s="62" t="s">
        <v>1085</v>
      </c>
      <c r="B1148" s="58"/>
      <c r="C1148" s="57">
        <v>0</v>
      </c>
      <c r="D1148" s="58"/>
      <c r="E1148" s="59"/>
      <c r="F1148" s="58"/>
      <c r="G1148" s="60"/>
      <c r="H1148" s="58"/>
      <c r="I1148" s="58"/>
      <c r="J1148" s="60"/>
    </row>
    <row r="1149" spans="1:10" ht="18" customHeight="1">
      <c r="A1149" s="62" t="s">
        <v>1086</v>
      </c>
      <c r="B1149" s="58"/>
      <c r="C1149" s="57">
        <v>0</v>
      </c>
      <c r="D1149" s="58"/>
      <c r="E1149" s="59"/>
      <c r="F1149" s="58"/>
      <c r="G1149" s="60"/>
      <c r="H1149" s="58"/>
      <c r="I1149" s="58"/>
      <c r="J1149" s="60"/>
    </row>
    <row r="1150" spans="1:10" ht="18" customHeight="1">
      <c r="A1150" s="62" t="s">
        <v>1087</v>
      </c>
      <c r="B1150" s="58"/>
      <c r="C1150" s="57">
        <v>0</v>
      </c>
      <c r="D1150" s="58"/>
      <c r="E1150" s="59"/>
      <c r="F1150" s="58"/>
      <c r="G1150" s="60"/>
      <c r="H1150" s="58"/>
      <c r="I1150" s="58"/>
      <c r="J1150" s="60"/>
    </row>
    <row r="1151" spans="1:11" ht="18" customHeight="1">
      <c r="A1151" s="43" t="s">
        <v>1088</v>
      </c>
      <c r="B1151" s="44">
        <v>1365</v>
      </c>
      <c r="C1151" s="45">
        <v>948.557</v>
      </c>
      <c r="D1151" s="46">
        <f>D1152+D1173+D1194+D1203+D1216+D1231</f>
        <v>2145</v>
      </c>
      <c r="E1151" s="47">
        <f>D1151/C1151*100</f>
        <v>226.13295774529098</v>
      </c>
      <c r="F1151" s="46">
        <f>D1151-B1151</f>
        <v>780</v>
      </c>
      <c r="G1151" s="48">
        <f>F1151/B1151*100</f>
        <v>57.14285714285714</v>
      </c>
      <c r="H1151" s="46">
        <f>H1152+H1173+H1194+H1203+H1216+H1231</f>
        <v>1495</v>
      </c>
      <c r="I1151" s="46">
        <f>H1151-C1151</f>
        <v>546.443</v>
      </c>
      <c r="J1151" s="48">
        <f>I1151/C1151*100</f>
        <v>57.607819034596766</v>
      </c>
      <c r="K1151" s="39">
        <v>1</v>
      </c>
    </row>
    <row r="1152" spans="1:11" ht="18" customHeight="1">
      <c r="A1152" s="65" t="s">
        <v>1089</v>
      </c>
      <c r="B1152" s="50">
        <v>1341</v>
      </c>
      <c r="C1152" s="51">
        <v>922.912</v>
      </c>
      <c r="D1152" s="52">
        <f>SUM(D1153:D1172)</f>
        <v>2103</v>
      </c>
      <c r="E1152" s="53">
        <f>D1152/C1152*100</f>
        <v>227.86571200721193</v>
      </c>
      <c r="F1152" s="52">
        <f>D1152-B1152</f>
        <v>762</v>
      </c>
      <c r="G1152" s="54">
        <f>F1152/B1152*100</f>
        <v>56.82326621923938</v>
      </c>
      <c r="H1152" s="52">
        <f>SUM(H1153:H1172)</f>
        <v>1448</v>
      </c>
      <c r="I1152" s="52">
        <f>H1152-C1152</f>
        <v>525.088</v>
      </c>
      <c r="J1152" s="54">
        <f>I1152/C1152*100</f>
        <v>56.894698519468804</v>
      </c>
      <c r="K1152" s="39">
        <v>1</v>
      </c>
    </row>
    <row r="1153" spans="1:10" ht="18" customHeight="1">
      <c r="A1153" s="62" t="s">
        <v>805</v>
      </c>
      <c r="B1153" s="58"/>
      <c r="C1153" s="57">
        <v>132.426</v>
      </c>
      <c r="D1153" s="58">
        <v>265</v>
      </c>
      <c r="E1153" s="59"/>
      <c r="F1153" s="58"/>
      <c r="G1153" s="60"/>
      <c r="H1153" s="58">
        <v>181</v>
      </c>
      <c r="I1153" s="58"/>
      <c r="J1153" s="60"/>
    </row>
    <row r="1154" spans="1:10" ht="18" customHeight="1">
      <c r="A1154" s="62" t="s">
        <v>806</v>
      </c>
      <c r="B1154" s="58"/>
      <c r="C1154" s="57">
        <v>0</v>
      </c>
      <c r="D1154" s="58">
        <v>6</v>
      </c>
      <c r="E1154" s="59"/>
      <c r="F1154" s="58"/>
      <c r="G1154" s="60"/>
      <c r="H1154" s="58">
        <v>46</v>
      </c>
      <c r="I1154" s="58"/>
      <c r="J1154" s="60"/>
    </row>
    <row r="1155" spans="1:10" ht="18" customHeight="1">
      <c r="A1155" s="62" t="s">
        <v>807</v>
      </c>
      <c r="B1155" s="58"/>
      <c r="C1155" s="57">
        <v>0</v>
      </c>
      <c r="D1155" s="58"/>
      <c r="E1155" s="59"/>
      <c r="F1155" s="58"/>
      <c r="G1155" s="60"/>
      <c r="H1155" s="58"/>
      <c r="I1155" s="58"/>
      <c r="J1155" s="60"/>
    </row>
    <row r="1156" spans="1:10" ht="18" customHeight="1">
      <c r="A1156" s="62" t="s">
        <v>1090</v>
      </c>
      <c r="B1156" s="58"/>
      <c r="C1156" s="57">
        <v>0</v>
      </c>
      <c r="D1156" s="58"/>
      <c r="E1156" s="59"/>
      <c r="F1156" s="58"/>
      <c r="G1156" s="60"/>
      <c r="H1156" s="58">
        <v>121</v>
      </c>
      <c r="I1156" s="58"/>
      <c r="J1156" s="60"/>
    </row>
    <row r="1157" spans="1:10" ht="18" customHeight="1">
      <c r="A1157" s="62" t="s">
        <v>1091</v>
      </c>
      <c r="B1157" s="58"/>
      <c r="C1157" s="57">
        <v>0</v>
      </c>
      <c r="D1157" s="58"/>
      <c r="E1157" s="59"/>
      <c r="F1157" s="58"/>
      <c r="G1157" s="60"/>
      <c r="H1157" s="58"/>
      <c r="I1157" s="58"/>
      <c r="J1157" s="60"/>
    </row>
    <row r="1158" spans="1:10" ht="18" customHeight="1">
      <c r="A1158" s="62" t="s">
        <v>1092</v>
      </c>
      <c r="B1158" s="58"/>
      <c r="C1158" s="57">
        <v>0</v>
      </c>
      <c r="D1158" s="58">
        <v>340</v>
      </c>
      <c r="E1158" s="59"/>
      <c r="F1158" s="58"/>
      <c r="G1158" s="60"/>
      <c r="H1158" s="58">
        <v>104</v>
      </c>
      <c r="I1158" s="58"/>
      <c r="J1158" s="60"/>
    </row>
    <row r="1159" spans="1:10" ht="18" customHeight="1">
      <c r="A1159" s="62" t="s">
        <v>1093</v>
      </c>
      <c r="B1159" s="58"/>
      <c r="C1159" s="57">
        <v>0</v>
      </c>
      <c r="D1159" s="58"/>
      <c r="E1159" s="59"/>
      <c r="F1159" s="58"/>
      <c r="G1159" s="60"/>
      <c r="H1159" s="58"/>
      <c r="I1159" s="58"/>
      <c r="J1159" s="60"/>
    </row>
    <row r="1160" spans="1:10" ht="18" customHeight="1">
      <c r="A1160" s="62" t="s">
        <v>1094</v>
      </c>
      <c r="B1160" s="58"/>
      <c r="C1160" s="57">
        <v>0</v>
      </c>
      <c r="D1160" s="58"/>
      <c r="E1160" s="59"/>
      <c r="F1160" s="58"/>
      <c r="G1160" s="60"/>
      <c r="H1160" s="58"/>
      <c r="I1160" s="58"/>
      <c r="J1160" s="60"/>
    </row>
    <row r="1161" spans="1:10" ht="18" customHeight="1">
      <c r="A1161" s="62" t="s">
        <v>1095</v>
      </c>
      <c r="B1161" s="58"/>
      <c r="C1161" s="57">
        <v>0</v>
      </c>
      <c r="D1161" s="58"/>
      <c r="E1161" s="59"/>
      <c r="F1161" s="58"/>
      <c r="G1161" s="60"/>
      <c r="H1161" s="58"/>
      <c r="I1161" s="58"/>
      <c r="J1161" s="60"/>
    </row>
    <row r="1162" spans="1:10" ht="18" customHeight="1">
      <c r="A1162" s="62" t="s">
        <v>1096</v>
      </c>
      <c r="B1162" s="58"/>
      <c r="C1162" s="57">
        <v>0</v>
      </c>
      <c r="D1162" s="58"/>
      <c r="E1162" s="59"/>
      <c r="F1162" s="58"/>
      <c r="G1162" s="60"/>
      <c r="H1162" s="58"/>
      <c r="I1162" s="58"/>
      <c r="J1162" s="60"/>
    </row>
    <row r="1163" spans="1:10" ht="18" customHeight="1">
      <c r="A1163" s="62" t="s">
        <v>1097</v>
      </c>
      <c r="B1163" s="58"/>
      <c r="C1163" s="57">
        <v>0</v>
      </c>
      <c r="D1163" s="58"/>
      <c r="E1163" s="59"/>
      <c r="F1163" s="58"/>
      <c r="G1163" s="60"/>
      <c r="H1163" s="58">
        <v>200</v>
      </c>
      <c r="I1163" s="58"/>
      <c r="J1163" s="60"/>
    </row>
    <row r="1164" spans="1:10" ht="18" customHeight="1">
      <c r="A1164" s="62" t="s">
        <v>1098</v>
      </c>
      <c r="B1164" s="58"/>
      <c r="C1164" s="57">
        <v>30.6151</v>
      </c>
      <c r="D1164" s="58">
        <v>49</v>
      </c>
      <c r="E1164" s="59"/>
      <c r="F1164" s="58"/>
      <c r="G1164" s="60"/>
      <c r="H1164" s="58">
        <v>37</v>
      </c>
      <c r="I1164" s="58"/>
      <c r="J1164" s="60"/>
    </row>
    <row r="1165" spans="1:10" ht="18" customHeight="1">
      <c r="A1165" s="62" t="s">
        <v>1099</v>
      </c>
      <c r="B1165" s="58"/>
      <c r="C1165" s="57">
        <v>0</v>
      </c>
      <c r="D1165" s="58"/>
      <c r="E1165" s="59"/>
      <c r="F1165" s="58"/>
      <c r="G1165" s="60"/>
      <c r="H1165" s="58"/>
      <c r="I1165" s="58"/>
      <c r="J1165" s="60"/>
    </row>
    <row r="1166" spans="1:10" ht="18" customHeight="1">
      <c r="A1166" s="62" t="s">
        <v>1100</v>
      </c>
      <c r="B1166" s="58"/>
      <c r="C1166" s="57">
        <v>0</v>
      </c>
      <c r="D1166" s="58"/>
      <c r="E1166" s="59"/>
      <c r="F1166" s="58"/>
      <c r="G1166" s="60"/>
      <c r="H1166" s="58">
        <v>93</v>
      </c>
      <c r="I1166" s="58"/>
      <c r="J1166" s="60"/>
    </row>
    <row r="1167" spans="1:10" ht="18" customHeight="1">
      <c r="A1167" s="62" t="s">
        <v>1101</v>
      </c>
      <c r="B1167" s="58"/>
      <c r="C1167" s="57">
        <v>0</v>
      </c>
      <c r="D1167" s="58"/>
      <c r="E1167" s="59"/>
      <c r="F1167" s="58"/>
      <c r="G1167" s="60"/>
      <c r="H1167" s="58"/>
      <c r="I1167" s="58"/>
      <c r="J1167" s="60"/>
    </row>
    <row r="1168" spans="1:10" ht="18" customHeight="1">
      <c r="A1168" s="62" t="s">
        <v>1102</v>
      </c>
      <c r="B1168" s="58"/>
      <c r="C1168" s="57">
        <v>0</v>
      </c>
      <c r="D1168" s="58"/>
      <c r="E1168" s="59"/>
      <c r="F1168" s="58"/>
      <c r="G1168" s="60"/>
      <c r="H1168" s="58"/>
      <c r="I1168" s="58"/>
      <c r="J1168" s="60"/>
    </row>
    <row r="1169" spans="1:10" ht="18" customHeight="1">
      <c r="A1169" s="62" t="s">
        <v>1103</v>
      </c>
      <c r="B1169" s="58"/>
      <c r="C1169" s="57">
        <v>0</v>
      </c>
      <c r="D1169" s="58"/>
      <c r="E1169" s="59"/>
      <c r="F1169" s="58"/>
      <c r="G1169" s="60"/>
      <c r="H1169" s="58"/>
      <c r="I1169" s="58"/>
      <c r="J1169" s="60"/>
    </row>
    <row r="1170" spans="1:10" ht="18" customHeight="1">
      <c r="A1170" s="62" t="s">
        <v>1104</v>
      </c>
      <c r="B1170" s="58"/>
      <c r="C1170" s="57">
        <v>354.894</v>
      </c>
      <c r="D1170" s="58">
        <v>932</v>
      </c>
      <c r="E1170" s="59"/>
      <c r="F1170" s="58"/>
      <c r="G1170" s="60"/>
      <c r="H1170" s="58">
        <v>109</v>
      </c>
      <c r="I1170" s="58"/>
      <c r="J1170" s="60"/>
    </row>
    <row r="1171" spans="1:10" ht="18" customHeight="1">
      <c r="A1171" s="62" t="s">
        <v>825</v>
      </c>
      <c r="B1171" s="58"/>
      <c r="C1171" s="57">
        <v>322.4769</v>
      </c>
      <c r="D1171" s="58">
        <v>444</v>
      </c>
      <c r="E1171" s="59"/>
      <c r="F1171" s="58"/>
      <c r="G1171" s="60"/>
      <c r="H1171" s="58">
        <v>557</v>
      </c>
      <c r="I1171" s="58"/>
      <c r="J1171" s="60"/>
    </row>
    <row r="1172" spans="1:10" ht="18" customHeight="1">
      <c r="A1172" s="62" t="s">
        <v>1105</v>
      </c>
      <c r="B1172" s="58"/>
      <c r="C1172" s="57">
        <v>82.5</v>
      </c>
      <c r="D1172" s="58">
        <v>67</v>
      </c>
      <c r="E1172" s="59"/>
      <c r="F1172" s="58"/>
      <c r="G1172" s="60"/>
      <c r="H1172" s="58"/>
      <c r="I1172" s="58"/>
      <c r="J1172" s="60"/>
    </row>
    <row r="1173" spans="1:11" ht="18" customHeight="1">
      <c r="A1173" s="65" t="s">
        <v>1106</v>
      </c>
      <c r="B1173" s="52"/>
      <c r="C1173" s="51">
        <v>0</v>
      </c>
      <c r="D1173" s="52">
        <f>SUM(D1174:D1193)</f>
        <v>0</v>
      </c>
      <c r="E1173" s="53"/>
      <c r="F1173" s="52">
        <f>D1173-B1173</f>
        <v>0</v>
      </c>
      <c r="G1173" s="54"/>
      <c r="H1173" s="52">
        <f>SUM(H1174:H1193)</f>
        <v>0</v>
      </c>
      <c r="I1173" s="52">
        <f>H1173-C1173</f>
        <v>0</v>
      </c>
      <c r="J1173" s="54"/>
      <c r="K1173" s="39">
        <v>1</v>
      </c>
    </row>
    <row r="1174" spans="1:10" ht="18" customHeight="1">
      <c r="A1174" s="62" t="s">
        <v>805</v>
      </c>
      <c r="B1174" s="58"/>
      <c r="C1174" s="57">
        <v>0</v>
      </c>
      <c r="D1174" s="58"/>
      <c r="E1174" s="59"/>
      <c r="F1174" s="58"/>
      <c r="G1174" s="60"/>
      <c r="H1174" s="58"/>
      <c r="I1174" s="58"/>
      <c r="J1174" s="60"/>
    </row>
    <row r="1175" spans="1:10" ht="18" customHeight="1">
      <c r="A1175" s="62" t="s">
        <v>806</v>
      </c>
      <c r="B1175" s="58"/>
      <c r="C1175" s="57">
        <v>0</v>
      </c>
      <c r="D1175" s="58"/>
      <c r="E1175" s="59"/>
      <c r="F1175" s="58"/>
      <c r="G1175" s="60"/>
      <c r="H1175" s="58"/>
      <c r="I1175" s="58"/>
      <c r="J1175" s="60"/>
    </row>
    <row r="1176" spans="1:10" ht="18" customHeight="1">
      <c r="A1176" s="62" t="s">
        <v>807</v>
      </c>
      <c r="B1176" s="58"/>
      <c r="C1176" s="57">
        <v>0</v>
      </c>
      <c r="D1176" s="58"/>
      <c r="E1176" s="59"/>
      <c r="F1176" s="58"/>
      <c r="G1176" s="60"/>
      <c r="H1176" s="58"/>
      <c r="I1176" s="58"/>
      <c r="J1176" s="60"/>
    </row>
    <row r="1177" spans="1:10" ht="18" customHeight="1">
      <c r="A1177" s="62" t="s">
        <v>1107</v>
      </c>
      <c r="B1177" s="58"/>
      <c r="C1177" s="57">
        <v>0</v>
      </c>
      <c r="D1177" s="58"/>
      <c r="E1177" s="59"/>
      <c r="F1177" s="58"/>
      <c r="G1177" s="60"/>
      <c r="H1177" s="58"/>
      <c r="I1177" s="58"/>
      <c r="J1177" s="60"/>
    </row>
    <row r="1178" spans="1:10" ht="18" customHeight="1">
      <c r="A1178" s="62" t="s">
        <v>1108</v>
      </c>
      <c r="B1178" s="58"/>
      <c r="C1178" s="57">
        <v>0</v>
      </c>
      <c r="D1178" s="58"/>
      <c r="E1178" s="59"/>
      <c r="F1178" s="58"/>
      <c r="G1178" s="60"/>
      <c r="H1178" s="58"/>
      <c r="I1178" s="58"/>
      <c r="J1178" s="60"/>
    </row>
    <row r="1179" spans="1:10" ht="18" customHeight="1">
      <c r="A1179" s="62" t="s">
        <v>1109</v>
      </c>
      <c r="B1179" s="58"/>
      <c r="C1179" s="57">
        <v>0</v>
      </c>
      <c r="D1179" s="58"/>
      <c r="E1179" s="59"/>
      <c r="F1179" s="58"/>
      <c r="G1179" s="60"/>
      <c r="H1179" s="58"/>
      <c r="I1179" s="58"/>
      <c r="J1179" s="60"/>
    </row>
    <row r="1180" spans="1:10" ht="18" customHeight="1">
      <c r="A1180" s="62" t="s">
        <v>1110</v>
      </c>
      <c r="B1180" s="58"/>
      <c r="C1180" s="57">
        <v>0</v>
      </c>
      <c r="D1180" s="58"/>
      <c r="E1180" s="59"/>
      <c r="F1180" s="58"/>
      <c r="G1180" s="60"/>
      <c r="H1180" s="58"/>
      <c r="I1180" s="58"/>
      <c r="J1180" s="60"/>
    </row>
    <row r="1181" spans="1:10" ht="18" customHeight="1">
      <c r="A1181" s="62" t="s">
        <v>1111</v>
      </c>
      <c r="B1181" s="58"/>
      <c r="C1181" s="57">
        <v>0</v>
      </c>
      <c r="D1181" s="58"/>
      <c r="E1181" s="59"/>
      <c r="F1181" s="58"/>
      <c r="G1181" s="60"/>
      <c r="H1181" s="58"/>
      <c r="I1181" s="58"/>
      <c r="J1181" s="60"/>
    </row>
    <row r="1182" spans="1:10" ht="18" customHeight="1">
      <c r="A1182" s="62" t="s">
        <v>1112</v>
      </c>
      <c r="B1182" s="58"/>
      <c r="C1182" s="57">
        <v>0</v>
      </c>
      <c r="D1182" s="58"/>
      <c r="E1182" s="59"/>
      <c r="F1182" s="58"/>
      <c r="G1182" s="60"/>
      <c r="H1182" s="58"/>
      <c r="I1182" s="58"/>
      <c r="J1182" s="60"/>
    </row>
    <row r="1183" spans="1:10" ht="18" customHeight="1">
      <c r="A1183" s="62" t="s">
        <v>1113</v>
      </c>
      <c r="B1183" s="58"/>
      <c r="C1183" s="57">
        <v>0</v>
      </c>
      <c r="D1183" s="58"/>
      <c r="E1183" s="59"/>
      <c r="F1183" s="58"/>
      <c r="G1183" s="60"/>
      <c r="H1183" s="58"/>
      <c r="I1183" s="58"/>
      <c r="J1183" s="60"/>
    </row>
    <row r="1184" spans="1:10" ht="18" customHeight="1">
      <c r="A1184" s="62" t="s">
        <v>1114</v>
      </c>
      <c r="B1184" s="58"/>
      <c r="C1184" s="57">
        <v>0</v>
      </c>
      <c r="D1184" s="58"/>
      <c r="E1184" s="59"/>
      <c r="F1184" s="58"/>
      <c r="G1184" s="60"/>
      <c r="H1184" s="58"/>
      <c r="I1184" s="58"/>
      <c r="J1184" s="60"/>
    </row>
    <row r="1185" spans="1:10" ht="18" customHeight="1">
      <c r="A1185" s="62" t="s">
        <v>1115</v>
      </c>
      <c r="B1185" s="58"/>
      <c r="C1185" s="57">
        <v>0</v>
      </c>
      <c r="D1185" s="58"/>
      <c r="E1185" s="59"/>
      <c r="F1185" s="58"/>
      <c r="G1185" s="60"/>
      <c r="H1185" s="58"/>
      <c r="I1185" s="58"/>
      <c r="J1185" s="60"/>
    </row>
    <row r="1186" spans="1:10" ht="18" customHeight="1">
      <c r="A1186" s="62" t="s">
        <v>1116</v>
      </c>
      <c r="B1186" s="58"/>
      <c r="C1186" s="57">
        <v>0</v>
      </c>
      <c r="D1186" s="58"/>
      <c r="E1186" s="59"/>
      <c r="F1186" s="58"/>
      <c r="G1186" s="60"/>
      <c r="H1186" s="58"/>
      <c r="I1186" s="58"/>
      <c r="J1186" s="60"/>
    </row>
    <row r="1187" spans="1:10" ht="18" customHeight="1">
      <c r="A1187" s="62" t="s">
        <v>1117</v>
      </c>
      <c r="B1187" s="58"/>
      <c r="C1187" s="57">
        <v>0</v>
      </c>
      <c r="D1187" s="58"/>
      <c r="E1187" s="59"/>
      <c r="F1187" s="58"/>
      <c r="G1187" s="60"/>
      <c r="H1187" s="58"/>
      <c r="I1187" s="58"/>
      <c r="J1187" s="60"/>
    </row>
    <row r="1188" spans="1:10" ht="18" customHeight="1">
      <c r="A1188" s="62" t="s">
        <v>1118</v>
      </c>
      <c r="B1188" s="58"/>
      <c r="C1188" s="57">
        <v>0</v>
      </c>
      <c r="D1188" s="58"/>
      <c r="E1188" s="59"/>
      <c r="F1188" s="58"/>
      <c r="G1188" s="60"/>
      <c r="H1188" s="58"/>
      <c r="I1188" s="58"/>
      <c r="J1188" s="60"/>
    </row>
    <row r="1189" spans="1:10" ht="18" customHeight="1">
      <c r="A1189" s="62" t="s">
        <v>1119</v>
      </c>
      <c r="B1189" s="58"/>
      <c r="C1189" s="57">
        <v>0</v>
      </c>
      <c r="D1189" s="58"/>
      <c r="E1189" s="59"/>
      <c r="F1189" s="58"/>
      <c r="G1189" s="60"/>
      <c r="H1189" s="58"/>
      <c r="I1189" s="58"/>
      <c r="J1189" s="60"/>
    </row>
    <row r="1190" spans="1:10" ht="18" customHeight="1">
      <c r="A1190" s="62" t="s">
        <v>1120</v>
      </c>
      <c r="B1190" s="58"/>
      <c r="C1190" s="57">
        <v>0</v>
      </c>
      <c r="D1190" s="58"/>
      <c r="E1190" s="59"/>
      <c r="F1190" s="58"/>
      <c r="G1190" s="60"/>
      <c r="H1190" s="58"/>
      <c r="I1190" s="58"/>
      <c r="J1190" s="60"/>
    </row>
    <row r="1191" spans="1:10" ht="18" customHeight="1">
      <c r="A1191" s="62" t="s">
        <v>1121</v>
      </c>
      <c r="B1191" s="58"/>
      <c r="C1191" s="57"/>
      <c r="D1191" s="58"/>
      <c r="E1191" s="59"/>
      <c r="F1191" s="58"/>
      <c r="G1191" s="60"/>
      <c r="H1191" s="58"/>
      <c r="I1191" s="58"/>
      <c r="J1191" s="60"/>
    </row>
    <row r="1192" spans="1:10" ht="18" customHeight="1">
      <c r="A1192" s="62" t="s">
        <v>825</v>
      </c>
      <c r="B1192" s="58"/>
      <c r="C1192" s="57">
        <v>0</v>
      </c>
      <c r="D1192" s="58"/>
      <c r="E1192" s="59"/>
      <c r="F1192" s="58"/>
      <c r="G1192" s="60"/>
      <c r="H1192" s="58"/>
      <c r="I1192" s="58"/>
      <c r="J1192" s="60"/>
    </row>
    <row r="1193" spans="1:10" ht="18" customHeight="1">
      <c r="A1193" s="62" t="s">
        <v>1122</v>
      </c>
      <c r="B1193" s="58"/>
      <c r="C1193" s="57">
        <v>0</v>
      </c>
      <c r="D1193" s="58"/>
      <c r="E1193" s="59"/>
      <c r="F1193" s="58"/>
      <c r="G1193" s="60"/>
      <c r="H1193" s="58"/>
      <c r="I1193" s="58"/>
      <c r="J1193" s="60"/>
    </row>
    <row r="1194" spans="1:11" ht="18" customHeight="1">
      <c r="A1194" s="65" t="s">
        <v>1123</v>
      </c>
      <c r="B1194" s="52"/>
      <c r="C1194" s="51">
        <v>0</v>
      </c>
      <c r="D1194" s="52">
        <f>SUM(D1195:D1202)</f>
        <v>0</v>
      </c>
      <c r="E1194" s="53"/>
      <c r="F1194" s="52">
        <f>D1194-B1194</f>
        <v>0</v>
      </c>
      <c r="G1194" s="54"/>
      <c r="H1194" s="52">
        <f>SUM(H1195:H1202)</f>
        <v>0</v>
      </c>
      <c r="I1194" s="52">
        <f>H1194-C1194</f>
        <v>0</v>
      </c>
      <c r="J1194" s="54"/>
      <c r="K1194" s="39">
        <v>1</v>
      </c>
    </row>
    <row r="1195" spans="1:10" ht="18" customHeight="1">
      <c r="A1195" s="62" t="s">
        <v>805</v>
      </c>
      <c r="B1195" s="58"/>
      <c r="C1195" s="57">
        <v>0</v>
      </c>
      <c r="D1195" s="58"/>
      <c r="E1195" s="59"/>
      <c r="F1195" s="58"/>
      <c r="G1195" s="60"/>
      <c r="H1195" s="58"/>
      <c r="I1195" s="58"/>
      <c r="J1195" s="60"/>
    </row>
    <row r="1196" spans="1:10" ht="18" customHeight="1">
      <c r="A1196" s="62" t="s">
        <v>806</v>
      </c>
      <c r="B1196" s="58"/>
      <c r="C1196" s="57">
        <v>0</v>
      </c>
      <c r="D1196" s="58"/>
      <c r="E1196" s="59"/>
      <c r="F1196" s="58"/>
      <c r="G1196" s="60"/>
      <c r="H1196" s="58"/>
      <c r="I1196" s="58"/>
      <c r="J1196" s="60"/>
    </row>
    <row r="1197" spans="1:10" ht="18" customHeight="1">
      <c r="A1197" s="62" t="s">
        <v>807</v>
      </c>
      <c r="B1197" s="58"/>
      <c r="C1197" s="57">
        <v>0</v>
      </c>
      <c r="D1197" s="58"/>
      <c r="E1197" s="59"/>
      <c r="F1197" s="58"/>
      <c r="G1197" s="60"/>
      <c r="H1197" s="58"/>
      <c r="I1197" s="58"/>
      <c r="J1197" s="60"/>
    </row>
    <row r="1198" spans="1:10" ht="18" customHeight="1">
      <c r="A1198" s="62" t="s">
        <v>1124</v>
      </c>
      <c r="B1198" s="58"/>
      <c r="C1198" s="57">
        <v>0</v>
      </c>
      <c r="D1198" s="58"/>
      <c r="E1198" s="59"/>
      <c r="F1198" s="58"/>
      <c r="G1198" s="60"/>
      <c r="H1198" s="58"/>
      <c r="I1198" s="58"/>
      <c r="J1198" s="60"/>
    </row>
    <row r="1199" spans="1:10" ht="18" customHeight="1">
      <c r="A1199" s="62" t="s">
        <v>1125</v>
      </c>
      <c r="B1199" s="58"/>
      <c r="C1199" s="57">
        <v>0</v>
      </c>
      <c r="D1199" s="58"/>
      <c r="E1199" s="59"/>
      <c r="F1199" s="58"/>
      <c r="G1199" s="60"/>
      <c r="H1199" s="58"/>
      <c r="I1199" s="58"/>
      <c r="J1199" s="60"/>
    </row>
    <row r="1200" spans="1:10" ht="18" customHeight="1">
      <c r="A1200" s="62" t="s">
        <v>1126</v>
      </c>
      <c r="B1200" s="58"/>
      <c r="C1200" s="57">
        <v>0</v>
      </c>
      <c r="D1200" s="58"/>
      <c r="E1200" s="59"/>
      <c r="F1200" s="58"/>
      <c r="G1200" s="60"/>
      <c r="H1200" s="58"/>
      <c r="I1200" s="58"/>
      <c r="J1200" s="60"/>
    </row>
    <row r="1201" spans="1:10" ht="18" customHeight="1">
      <c r="A1201" s="62" t="s">
        <v>825</v>
      </c>
      <c r="B1201" s="58"/>
      <c r="C1201" s="57">
        <v>0</v>
      </c>
      <c r="D1201" s="58"/>
      <c r="E1201" s="59"/>
      <c r="F1201" s="58"/>
      <c r="G1201" s="60"/>
      <c r="H1201" s="58"/>
      <c r="I1201" s="58"/>
      <c r="J1201" s="60"/>
    </row>
    <row r="1202" spans="1:10" ht="18" customHeight="1">
      <c r="A1202" s="62" t="s">
        <v>1127</v>
      </c>
      <c r="B1202" s="58"/>
      <c r="C1202" s="57">
        <v>0</v>
      </c>
      <c r="D1202" s="58"/>
      <c r="E1202" s="59"/>
      <c r="F1202" s="58"/>
      <c r="G1202" s="60"/>
      <c r="H1202" s="58"/>
      <c r="I1202" s="58"/>
      <c r="J1202" s="60"/>
    </row>
    <row r="1203" spans="1:11" ht="18" customHeight="1">
      <c r="A1203" s="65" t="s">
        <v>1128</v>
      </c>
      <c r="B1203" s="50">
        <v>9</v>
      </c>
      <c r="C1203" s="51">
        <v>7.2193</v>
      </c>
      <c r="D1203" s="52">
        <f>SUM(D1204:D1215)</f>
        <v>11</v>
      </c>
      <c r="E1203" s="53">
        <f>D1203/C1203*100</f>
        <v>152.36934328813044</v>
      </c>
      <c r="F1203" s="52">
        <f>D1203-B1203</f>
        <v>2</v>
      </c>
      <c r="G1203" s="54">
        <f>F1203/B1203*100</f>
        <v>22.22222222222222</v>
      </c>
      <c r="H1203" s="52">
        <f>SUM(H1204:H1215)</f>
        <v>10</v>
      </c>
      <c r="I1203" s="52">
        <f>H1203-C1203</f>
        <v>2.7807000000000004</v>
      </c>
      <c r="J1203" s="54">
        <f>I1203/C1203*100</f>
        <v>38.51758480739131</v>
      </c>
      <c r="K1203" s="39">
        <v>1</v>
      </c>
    </row>
    <row r="1204" spans="1:10" ht="18" customHeight="1">
      <c r="A1204" s="62" t="s">
        <v>805</v>
      </c>
      <c r="B1204" s="58"/>
      <c r="C1204" s="57">
        <v>7.2193</v>
      </c>
      <c r="D1204" s="58">
        <v>11</v>
      </c>
      <c r="E1204" s="59"/>
      <c r="F1204" s="58"/>
      <c r="G1204" s="60"/>
      <c r="H1204" s="58">
        <v>10</v>
      </c>
      <c r="I1204" s="58"/>
      <c r="J1204" s="60"/>
    </row>
    <row r="1205" spans="1:10" ht="18" customHeight="1">
      <c r="A1205" s="62" t="s">
        <v>806</v>
      </c>
      <c r="B1205" s="58"/>
      <c r="C1205" s="57">
        <v>0</v>
      </c>
      <c r="D1205" s="58"/>
      <c r="E1205" s="59"/>
      <c r="F1205" s="58"/>
      <c r="G1205" s="60"/>
      <c r="H1205" s="58"/>
      <c r="I1205" s="58"/>
      <c r="J1205" s="60"/>
    </row>
    <row r="1206" spans="1:10" ht="18" customHeight="1">
      <c r="A1206" s="62" t="s">
        <v>807</v>
      </c>
      <c r="B1206" s="58"/>
      <c r="C1206" s="57">
        <v>0</v>
      </c>
      <c r="D1206" s="58"/>
      <c r="E1206" s="59"/>
      <c r="F1206" s="58"/>
      <c r="G1206" s="60"/>
      <c r="H1206" s="58"/>
      <c r="I1206" s="58"/>
      <c r="J1206" s="60"/>
    </row>
    <row r="1207" spans="1:10" ht="18" customHeight="1">
      <c r="A1207" s="62" t="s">
        <v>1129</v>
      </c>
      <c r="B1207" s="58"/>
      <c r="C1207" s="57">
        <v>0</v>
      </c>
      <c r="D1207" s="58"/>
      <c r="E1207" s="59"/>
      <c r="F1207" s="58"/>
      <c r="G1207" s="60"/>
      <c r="H1207" s="58"/>
      <c r="I1207" s="58"/>
      <c r="J1207" s="60"/>
    </row>
    <row r="1208" spans="1:10" ht="18" customHeight="1">
      <c r="A1208" s="62" t="s">
        <v>1130</v>
      </c>
      <c r="B1208" s="58"/>
      <c r="C1208" s="57">
        <v>0</v>
      </c>
      <c r="D1208" s="58"/>
      <c r="E1208" s="59"/>
      <c r="F1208" s="58"/>
      <c r="G1208" s="60"/>
      <c r="H1208" s="58"/>
      <c r="I1208" s="58"/>
      <c r="J1208" s="60"/>
    </row>
    <row r="1209" spans="1:10" ht="18" customHeight="1">
      <c r="A1209" s="62" t="s">
        <v>1131</v>
      </c>
      <c r="B1209" s="58"/>
      <c r="C1209" s="57">
        <v>0</v>
      </c>
      <c r="D1209" s="58"/>
      <c r="E1209" s="59"/>
      <c r="F1209" s="58"/>
      <c r="G1209" s="60"/>
      <c r="H1209" s="58"/>
      <c r="I1209" s="58"/>
      <c r="J1209" s="60"/>
    </row>
    <row r="1210" spans="1:10" ht="18" customHeight="1">
      <c r="A1210" s="62" t="s">
        <v>1132</v>
      </c>
      <c r="B1210" s="58"/>
      <c r="C1210" s="57">
        <v>0</v>
      </c>
      <c r="D1210" s="58"/>
      <c r="E1210" s="59"/>
      <c r="F1210" s="58"/>
      <c r="G1210" s="60"/>
      <c r="H1210" s="58"/>
      <c r="I1210" s="58"/>
      <c r="J1210" s="60"/>
    </row>
    <row r="1211" spans="1:10" ht="18" customHeight="1">
      <c r="A1211" s="62" t="s">
        <v>1133</v>
      </c>
      <c r="B1211" s="58"/>
      <c r="C1211" s="57">
        <v>0</v>
      </c>
      <c r="D1211" s="58"/>
      <c r="E1211" s="59"/>
      <c r="F1211" s="58"/>
      <c r="G1211" s="60"/>
      <c r="H1211" s="58"/>
      <c r="I1211" s="58"/>
      <c r="J1211" s="60"/>
    </row>
    <row r="1212" spans="1:10" ht="18" customHeight="1">
      <c r="A1212" s="62" t="s">
        <v>1134</v>
      </c>
      <c r="B1212" s="58"/>
      <c r="C1212" s="57">
        <v>0</v>
      </c>
      <c r="D1212" s="58"/>
      <c r="E1212" s="59"/>
      <c r="F1212" s="58"/>
      <c r="G1212" s="60"/>
      <c r="H1212" s="58"/>
      <c r="I1212" s="58"/>
      <c r="J1212" s="60"/>
    </row>
    <row r="1213" spans="1:10" ht="18" customHeight="1">
      <c r="A1213" s="62" t="s">
        <v>1135</v>
      </c>
      <c r="B1213" s="58"/>
      <c r="C1213" s="57">
        <v>0</v>
      </c>
      <c r="D1213" s="58"/>
      <c r="E1213" s="59"/>
      <c r="F1213" s="58"/>
      <c r="G1213" s="60"/>
      <c r="H1213" s="58"/>
      <c r="I1213" s="58"/>
      <c r="J1213" s="60"/>
    </row>
    <row r="1214" spans="1:10" ht="18" customHeight="1">
      <c r="A1214" s="62" t="s">
        <v>1136</v>
      </c>
      <c r="B1214" s="58"/>
      <c r="C1214" s="57">
        <v>0</v>
      </c>
      <c r="D1214" s="58"/>
      <c r="E1214" s="59"/>
      <c r="F1214" s="58"/>
      <c r="G1214" s="60"/>
      <c r="H1214" s="58"/>
      <c r="I1214" s="58"/>
      <c r="J1214" s="60"/>
    </row>
    <row r="1215" spans="1:10" ht="18" customHeight="1">
      <c r="A1215" s="62" t="s">
        <v>1137</v>
      </c>
      <c r="B1215" s="58"/>
      <c r="C1215" s="57">
        <v>0</v>
      </c>
      <c r="D1215" s="58"/>
      <c r="E1215" s="59"/>
      <c r="F1215" s="58"/>
      <c r="G1215" s="60"/>
      <c r="H1215" s="58"/>
      <c r="I1215" s="58"/>
      <c r="J1215" s="60"/>
    </row>
    <row r="1216" spans="1:11" ht="18" customHeight="1">
      <c r="A1216" s="65" t="s">
        <v>1138</v>
      </c>
      <c r="B1216" s="50">
        <v>15</v>
      </c>
      <c r="C1216" s="51">
        <v>18.4257</v>
      </c>
      <c r="D1216" s="52">
        <f>SUM(D1217:D1230)</f>
        <v>31</v>
      </c>
      <c r="E1216" s="53">
        <f>D1216/C1216*100</f>
        <v>168.24326891244294</v>
      </c>
      <c r="F1216" s="52">
        <f>D1216-B1216</f>
        <v>16</v>
      </c>
      <c r="G1216" s="54">
        <f>F1216/B1216*100</f>
        <v>106.66666666666667</v>
      </c>
      <c r="H1216" s="52">
        <f>SUM(H1217:H1230)</f>
        <v>37</v>
      </c>
      <c r="I1216" s="52">
        <f>H1216-C1216</f>
        <v>18.5743</v>
      </c>
      <c r="J1216" s="54">
        <f>I1216/C1216*100</f>
        <v>100.80648225033515</v>
      </c>
      <c r="K1216" s="39">
        <v>1</v>
      </c>
    </row>
    <row r="1217" spans="1:10" ht="18" customHeight="1">
      <c r="A1217" s="62" t="s">
        <v>805</v>
      </c>
      <c r="B1217" s="58"/>
      <c r="C1217" s="57">
        <v>0</v>
      </c>
      <c r="D1217" s="58"/>
      <c r="E1217" s="59"/>
      <c r="F1217" s="58"/>
      <c r="G1217" s="60"/>
      <c r="H1217" s="58">
        <v>10</v>
      </c>
      <c r="I1217" s="58"/>
      <c r="J1217" s="60"/>
    </row>
    <row r="1218" spans="1:10" ht="18" customHeight="1">
      <c r="A1218" s="62" t="s">
        <v>806</v>
      </c>
      <c r="B1218" s="58"/>
      <c r="C1218" s="57">
        <v>0</v>
      </c>
      <c r="D1218" s="58">
        <v>1</v>
      </c>
      <c r="E1218" s="59"/>
      <c r="F1218" s="58"/>
      <c r="G1218" s="60"/>
      <c r="H1218" s="58"/>
      <c r="I1218" s="58"/>
      <c r="J1218" s="60"/>
    </row>
    <row r="1219" spans="1:10" ht="18" customHeight="1">
      <c r="A1219" s="62" t="s">
        <v>807</v>
      </c>
      <c r="B1219" s="58"/>
      <c r="C1219" s="57">
        <v>0</v>
      </c>
      <c r="D1219" s="58"/>
      <c r="E1219" s="59"/>
      <c r="F1219" s="58"/>
      <c r="G1219" s="60"/>
      <c r="H1219" s="58"/>
      <c r="I1219" s="58"/>
      <c r="J1219" s="60"/>
    </row>
    <row r="1220" spans="1:10" ht="18" customHeight="1">
      <c r="A1220" s="62" t="s">
        <v>1139</v>
      </c>
      <c r="B1220" s="58"/>
      <c r="C1220" s="57">
        <v>6.4257</v>
      </c>
      <c r="D1220" s="58">
        <v>7</v>
      </c>
      <c r="E1220" s="59"/>
      <c r="F1220" s="58"/>
      <c r="G1220" s="60"/>
      <c r="H1220" s="58">
        <v>9</v>
      </c>
      <c r="I1220" s="58"/>
      <c r="J1220" s="60"/>
    </row>
    <row r="1221" spans="1:10" ht="18" customHeight="1">
      <c r="A1221" s="62" t="s">
        <v>1140</v>
      </c>
      <c r="B1221" s="58"/>
      <c r="C1221" s="57">
        <v>0</v>
      </c>
      <c r="D1221" s="58"/>
      <c r="E1221" s="59"/>
      <c r="F1221" s="58"/>
      <c r="G1221" s="60"/>
      <c r="H1221" s="58"/>
      <c r="I1221" s="58"/>
      <c r="J1221" s="60"/>
    </row>
    <row r="1222" spans="1:10" ht="18" customHeight="1">
      <c r="A1222" s="62" t="s">
        <v>1141</v>
      </c>
      <c r="B1222" s="58"/>
      <c r="C1222" s="57">
        <v>0</v>
      </c>
      <c r="D1222" s="58"/>
      <c r="E1222" s="59"/>
      <c r="F1222" s="58"/>
      <c r="G1222" s="60"/>
      <c r="H1222" s="58"/>
      <c r="I1222" s="58"/>
      <c r="J1222" s="60"/>
    </row>
    <row r="1223" spans="1:10" ht="18" customHeight="1">
      <c r="A1223" s="62" t="s">
        <v>1142</v>
      </c>
      <c r="B1223" s="58"/>
      <c r="C1223" s="57">
        <v>0</v>
      </c>
      <c r="D1223" s="58"/>
      <c r="E1223" s="59"/>
      <c r="F1223" s="58"/>
      <c r="G1223" s="60"/>
      <c r="H1223" s="58"/>
      <c r="I1223" s="58"/>
      <c r="J1223" s="60"/>
    </row>
    <row r="1224" spans="1:10" ht="18" customHeight="1">
      <c r="A1224" s="62" t="s">
        <v>1143</v>
      </c>
      <c r="B1224" s="58"/>
      <c r="C1224" s="57">
        <v>10</v>
      </c>
      <c r="D1224" s="58">
        <v>16</v>
      </c>
      <c r="E1224" s="59"/>
      <c r="F1224" s="58"/>
      <c r="G1224" s="60"/>
      <c r="H1224" s="58">
        <v>16</v>
      </c>
      <c r="I1224" s="58"/>
      <c r="J1224" s="60"/>
    </row>
    <row r="1225" spans="1:10" ht="18" customHeight="1">
      <c r="A1225" s="62" t="s">
        <v>1144</v>
      </c>
      <c r="B1225" s="58"/>
      <c r="C1225" s="57">
        <v>0</v>
      </c>
      <c r="D1225" s="58"/>
      <c r="E1225" s="59"/>
      <c r="F1225" s="58"/>
      <c r="G1225" s="60"/>
      <c r="H1225" s="58"/>
      <c r="I1225" s="58"/>
      <c r="J1225" s="60"/>
    </row>
    <row r="1226" spans="1:10" ht="18" customHeight="1">
      <c r="A1226" s="62" t="s">
        <v>1145</v>
      </c>
      <c r="B1226" s="58"/>
      <c r="C1226" s="57">
        <v>2</v>
      </c>
      <c r="D1226" s="58">
        <v>2</v>
      </c>
      <c r="E1226" s="59"/>
      <c r="F1226" s="58"/>
      <c r="G1226" s="60"/>
      <c r="H1226" s="58">
        <v>2</v>
      </c>
      <c r="I1226" s="58"/>
      <c r="J1226" s="60"/>
    </row>
    <row r="1227" spans="1:10" ht="18" customHeight="1">
      <c r="A1227" s="62" t="s">
        <v>1146</v>
      </c>
      <c r="B1227" s="58"/>
      <c r="C1227" s="57">
        <v>0</v>
      </c>
      <c r="D1227" s="58"/>
      <c r="E1227" s="59"/>
      <c r="F1227" s="58"/>
      <c r="G1227" s="60"/>
      <c r="H1227" s="58"/>
      <c r="I1227" s="58"/>
      <c r="J1227" s="60"/>
    </row>
    <row r="1228" spans="1:10" ht="18" customHeight="1">
      <c r="A1228" s="62" t="s">
        <v>1147</v>
      </c>
      <c r="B1228" s="58"/>
      <c r="C1228" s="57">
        <v>0</v>
      </c>
      <c r="D1228" s="58"/>
      <c r="E1228" s="59"/>
      <c r="F1228" s="58"/>
      <c r="G1228" s="60"/>
      <c r="H1228" s="58"/>
      <c r="I1228" s="58"/>
      <c r="J1228" s="60"/>
    </row>
    <row r="1229" spans="1:10" ht="18" customHeight="1">
      <c r="A1229" s="62" t="s">
        <v>1148</v>
      </c>
      <c r="B1229" s="58"/>
      <c r="C1229" s="57">
        <v>0</v>
      </c>
      <c r="D1229" s="58"/>
      <c r="E1229" s="59"/>
      <c r="F1229" s="58"/>
      <c r="G1229" s="60"/>
      <c r="H1229" s="58"/>
      <c r="I1229" s="58"/>
      <c r="J1229" s="60"/>
    </row>
    <row r="1230" spans="1:10" ht="18" customHeight="1">
      <c r="A1230" s="62" t="s">
        <v>1149</v>
      </c>
      <c r="B1230" s="58"/>
      <c r="C1230" s="57">
        <v>0</v>
      </c>
      <c r="D1230" s="58">
        <v>5</v>
      </c>
      <c r="E1230" s="59"/>
      <c r="F1230" s="58"/>
      <c r="G1230" s="60"/>
      <c r="H1230" s="58"/>
      <c r="I1230" s="58"/>
      <c r="J1230" s="60"/>
    </row>
    <row r="1231" spans="1:10" ht="18" customHeight="1">
      <c r="A1231" s="62" t="s">
        <v>1150</v>
      </c>
      <c r="B1231" s="58"/>
      <c r="C1231" s="57">
        <v>0</v>
      </c>
      <c r="D1231" s="58"/>
      <c r="E1231" s="59"/>
      <c r="F1231" s="58"/>
      <c r="G1231" s="60"/>
      <c r="H1231" s="58"/>
      <c r="I1231" s="58"/>
      <c r="J1231" s="60"/>
    </row>
    <row r="1232" spans="1:11" ht="18" customHeight="1">
      <c r="A1232" s="43" t="s">
        <v>197</v>
      </c>
      <c r="B1232" s="44">
        <v>6920</v>
      </c>
      <c r="C1232" s="45">
        <v>3465.4348</v>
      </c>
      <c r="D1232" s="46">
        <f>D1233+D1242+D1246</f>
        <v>6224</v>
      </c>
      <c r="E1232" s="47">
        <f>D1232/C1232*100</f>
        <v>179.60228251877658</v>
      </c>
      <c r="F1232" s="46">
        <f>D1232-B1232</f>
        <v>-696</v>
      </c>
      <c r="G1232" s="48">
        <f>F1232/B1232*100</f>
        <v>-10.057803468208093</v>
      </c>
      <c r="H1232" s="46">
        <f>H1233+H1242+H1246</f>
        <v>18780</v>
      </c>
      <c r="I1232" s="46">
        <f>H1232-C1232</f>
        <v>15314.565200000001</v>
      </c>
      <c r="J1232" s="48">
        <f>I1232/C1232*100</f>
        <v>441.9233396051774</v>
      </c>
      <c r="K1232" s="39">
        <v>1</v>
      </c>
    </row>
    <row r="1233" spans="1:11" ht="18" customHeight="1">
      <c r="A1233" s="65" t="s">
        <v>1151</v>
      </c>
      <c r="B1233" s="50">
        <v>3473</v>
      </c>
      <c r="C1233" s="51">
        <v>0</v>
      </c>
      <c r="D1233" s="52">
        <f>SUM(D1234:D1241)</f>
        <v>1904</v>
      </c>
      <c r="E1233" s="53"/>
      <c r="F1233" s="52">
        <f>D1233-B1233</f>
        <v>-1569</v>
      </c>
      <c r="G1233" s="54">
        <f>F1233/B1233*100</f>
        <v>-45.17708033400518</v>
      </c>
      <c r="H1233" s="52">
        <f>SUM(H1234:H1241)</f>
        <v>13410</v>
      </c>
      <c r="I1233" s="52">
        <f>H1233-C1233</f>
        <v>13410</v>
      </c>
      <c r="J1233" s="54"/>
      <c r="K1233" s="39">
        <v>1</v>
      </c>
    </row>
    <row r="1234" spans="1:10" ht="18" customHeight="1">
      <c r="A1234" s="62" t="s">
        <v>1152</v>
      </c>
      <c r="B1234" s="58"/>
      <c r="C1234" s="57">
        <v>0</v>
      </c>
      <c r="D1234" s="58">
        <v>62</v>
      </c>
      <c r="E1234" s="59"/>
      <c r="F1234" s="58"/>
      <c r="G1234" s="60"/>
      <c r="H1234" s="58"/>
      <c r="I1234" s="58"/>
      <c r="J1234" s="60"/>
    </row>
    <row r="1235" spans="1:10" ht="18" customHeight="1">
      <c r="A1235" s="62" t="s">
        <v>1153</v>
      </c>
      <c r="B1235" s="58"/>
      <c r="C1235" s="57">
        <v>0</v>
      </c>
      <c r="D1235" s="58"/>
      <c r="E1235" s="59"/>
      <c r="F1235" s="58"/>
      <c r="G1235" s="60"/>
      <c r="H1235" s="58"/>
      <c r="I1235" s="58"/>
      <c r="J1235" s="60"/>
    </row>
    <row r="1236" spans="1:10" ht="18" customHeight="1">
      <c r="A1236" s="62" t="s">
        <v>1154</v>
      </c>
      <c r="B1236" s="58"/>
      <c r="C1236" s="57">
        <v>0</v>
      </c>
      <c r="D1236" s="58">
        <v>506</v>
      </c>
      <c r="E1236" s="59"/>
      <c r="F1236" s="58"/>
      <c r="G1236" s="60"/>
      <c r="H1236" s="58">
        <v>2057</v>
      </c>
      <c r="I1236" s="58"/>
      <c r="J1236" s="60"/>
    </row>
    <row r="1237" spans="1:10" ht="18" customHeight="1">
      <c r="A1237" s="62" t="s">
        <v>1155</v>
      </c>
      <c r="B1237" s="58"/>
      <c r="C1237" s="57">
        <v>0</v>
      </c>
      <c r="D1237" s="58"/>
      <c r="E1237" s="59"/>
      <c r="F1237" s="58"/>
      <c r="G1237" s="60"/>
      <c r="H1237" s="58"/>
      <c r="I1237" s="58"/>
      <c r="J1237" s="60"/>
    </row>
    <row r="1238" spans="1:10" ht="18" customHeight="1">
      <c r="A1238" s="62" t="s">
        <v>1156</v>
      </c>
      <c r="B1238" s="58"/>
      <c r="C1238" s="57">
        <v>0</v>
      </c>
      <c r="D1238" s="58">
        <v>1247</v>
      </c>
      <c r="E1238" s="59"/>
      <c r="F1238" s="58"/>
      <c r="G1238" s="60"/>
      <c r="H1238" s="58">
        <v>9930</v>
      </c>
      <c r="I1238" s="58"/>
      <c r="J1238" s="60"/>
    </row>
    <row r="1239" spans="1:10" ht="18" customHeight="1">
      <c r="A1239" s="62" t="s">
        <v>1157</v>
      </c>
      <c r="B1239" s="58"/>
      <c r="C1239" s="57">
        <v>0</v>
      </c>
      <c r="D1239" s="58">
        <v>89</v>
      </c>
      <c r="E1239" s="59"/>
      <c r="F1239" s="58"/>
      <c r="G1239" s="60"/>
      <c r="H1239" s="58">
        <v>1271</v>
      </c>
      <c r="I1239" s="58"/>
      <c r="J1239" s="60"/>
    </row>
    <row r="1240" spans="1:10" ht="18" customHeight="1">
      <c r="A1240" s="62" t="s">
        <v>1158</v>
      </c>
      <c r="B1240" s="58"/>
      <c r="C1240" s="57">
        <v>0</v>
      </c>
      <c r="D1240" s="58"/>
      <c r="E1240" s="59"/>
      <c r="F1240" s="58"/>
      <c r="G1240" s="60"/>
      <c r="H1240" s="58">
        <v>120</v>
      </c>
      <c r="I1240" s="58"/>
      <c r="J1240" s="60"/>
    </row>
    <row r="1241" spans="1:10" ht="18" customHeight="1">
      <c r="A1241" s="62" t="s">
        <v>1159</v>
      </c>
      <c r="B1241" s="58"/>
      <c r="C1241" s="57">
        <v>0</v>
      </c>
      <c r="D1241" s="58"/>
      <c r="E1241" s="59"/>
      <c r="F1241" s="58"/>
      <c r="G1241" s="60"/>
      <c r="H1241" s="58">
        <v>32</v>
      </c>
      <c r="I1241" s="58"/>
      <c r="J1241" s="60"/>
    </row>
    <row r="1242" spans="1:11" ht="18" customHeight="1">
      <c r="A1242" s="65" t="s">
        <v>1160</v>
      </c>
      <c r="B1242" s="50">
        <v>3447</v>
      </c>
      <c r="C1242" s="51">
        <v>3465.4348</v>
      </c>
      <c r="D1242" s="52">
        <f>SUM(D1243:D1245)</f>
        <v>4320</v>
      </c>
      <c r="E1242" s="53">
        <f>D1242/C1242*100</f>
        <v>124.65968195390661</v>
      </c>
      <c r="F1242" s="52">
        <f>D1242-B1242</f>
        <v>873</v>
      </c>
      <c r="G1242" s="54">
        <f>F1242/B1242*100</f>
        <v>25.326370757180154</v>
      </c>
      <c r="H1242" s="52">
        <f>SUM(H1243:H1245)</f>
        <v>5370</v>
      </c>
      <c r="I1242" s="52">
        <f>H1242-C1242</f>
        <v>1904.5652</v>
      </c>
      <c r="J1242" s="54">
        <f>I1242/C1242*100</f>
        <v>54.95891020659226</v>
      </c>
      <c r="K1242" s="39">
        <v>1</v>
      </c>
    </row>
    <row r="1243" spans="1:10" ht="18" customHeight="1">
      <c r="A1243" s="62" t="s">
        <v>1161</v>
      </c>
      <c r="B1243" s="58"/>
      <c r="C1243" s="57">
        <v>3465.4348</v>
      </c>
      <c r="D1243" s="58">
        <v>4320</v>
      </c>
      <c r="E1243" s="59"/>
      <c r="F1243" s="58"/>
      <c r="G1243" s="60"/>
      <c r="H1243" s="58">
        <v>5370</v>
      </c>
      <c r="I1243" s="58"/>
      <c r="J1243" s="60"/>
    </row>
    <row r="1244" spans="1:10" ht="18" customHeight="1">
      <c r="A1244" s="62" t="s">
        <v>1162</v>
      </c>
      <c r="B1244" s="58"/>
      <c r="C1244" s="57">
        <v>0</v>
      </c>
      <c r="D1244" s="58"/>
      <c r="E1244" s="59"/>
      <c r="F1244" s="58"/>
      <c r="G1244" s="60"/>
      <c r="H1244" s="58"/>
      <c r="I1244" s="58"/>
      <c r="J1244" s="60"/>
    </row>
    <row r="1245" spans="1:10" ht="18" customHeight="1">
      <c r="A1245" s="62" t="s">
        <v>1163</v>
      </c>
      <c r="B1245" s="58"/>
      <c r="C1245" s="57">
        <v>0</v>
      </c>
      <c r="D1245" s="58"/>
      <c r="E1245" s="59"/>
      <c r="F1245" s="58"/>
      <c r="G1245" s="60"/>
      <c r="H1245" s="58"/>
      <c r="I1245" s="58"/>
      <c r="J1245" s="60"/>
    </row>
    <row r="1246" spans="1:11" ht="18" customHeight="1">
      <c r="A1246" s="65" t="s">
        <v>1164</v>
      </c>
      <c r="B1246" s="52"/>
      <c r="C1246" s="51">
        <v>0</v>
      </c>
      <c r="D1246" s="52">
        <f>SUM(D1247:D1249)</f>
        <v>0</v>
      </c>
      <c r="E1246" s="53"/>
      <c r="F1246" s="52">
        <f>D1246-B1246</f>
        <v>0</v>
      </c>
      <c r="G1246" s="54"/>
      <c r="H1246" s="52">
        <f>SUM(H1247:H1249)</f>
        <v>0</v>
      </c>
      <c r="I1246" s="52">
        <f>H1246-C1246</f>
        <v>0</v>
      </c>
      <c r="J1246" s="54"/>
      <c r="K1246" s="39">
        <v>1</v>
      </c>
    </row>
    <row r="1247" spans="1:10" ht="18" customHeight="1">
      <c r="A1247" s="62" t="s">
        <v>1165</v>
      </c>
      <c r="B1247" s="58"/>
      <c r="C1247" s="57">
        <v>0</v>
      </c>
      <c r="D1247" s="58"/>
      <c r="E1247" s="59"/>
      <c r="F1247" s="58"/>
      <c r="G1247" s="60"/>
      <c r="H1247" s="58"/>
      <c r="I1247" s="58"/>
      <c r="J1247" s="60"/>
    </row>
    <row r="1248" spans="1:10" ht="18" customHeight="1">
      <c r="A1248" s="62" t="s">
        <v>1166</v>
      </c>
      <c r="B1248" s="58"/>
      <c r="C1248" s="57"/>
      <c r="D1248" s="58"/>
      <c r="E1248" s="59"/>
      <c r="F1248" s="58"/>
      <c r="G1248" s="60"/>
      <c r="H1248" s="58"/>
      <c r="I1248" s="58"/>
      <c r="J1248" s="60"/>
    </row>
    <row r="1249" spans="1:10" ht="18" customHeight="1">
      <c r="A1249" s="62" t="s">
        <v>1167</v>
      </c>
      <c r="B1249" s="58"/>
      <c r="C1249" s="57">
        <v>0</v>
      </c>
      <c r="D1249" s="58"/>
      <c r="E1249" s="59"/>
      <c r="F1249" s="58"/>
      <c r="G1249" s="60"/>
      <c r="H1249" s="58"/>
      <c r="I1249" s="58"/>
      <c r="J1249" s="60"/>
    </row>
    <row r="1250" spans="1:11" ht="18" customHeight="1">
      <c r="A1250" s="43" t="s">
        <v>1300</v>
      </c>
      <c r="B1250" s="44">
        <v>206</v>
      </c>
      <c r="C1250" s="45">
        <v>153.2843</v>
      </c>
      <c r="D1250" s="46">
        <f>D1251+D1266+D1280+D1286+D1292</f>
        <v>258</v>
      </c>
      <c r="E1250" s="47">
        <f>D1250/C1250*100</f>
        <v>168.31469367704324</v>
      </c>
      <c r="F1250" s="46">
        <f>D1250-B1250</f>
        <v>52</v>
      </c>
      <c r="G1250" s="48">
        <f>F1250/B1250*100</f>
        <v>25.24271844660194</v>
      </c>
      <c r="H1250" s="46">
        <f>H1251+H1266+H1280+H1286+H1292</f>
        <v>229</v>
      </c>
      <c r="I1250" s="46">
        <f>H1250-C1250</f>
        <v>75.7157</v>
      </c>
      <c r="J1250" s="48">
        <f>I1250/C1250*100</f>
        <v>49.395600201716675</v>
      </c>
      <c r="K1250" s="39">
        <v>1</v>
      </c>
    </row>
    <row r="1251" spans="1:11" ht="18" customHeight="1">
      <c r="A1251" s="65" t="s">
        <v>1168</v>
      </c>
      <c r="B1251" s="50">
        <v>191</v>
      </c>
      <c r="C1251" s="51">
        <v>153.2843</v>
      </c>
      <c r="D1251" s="52">
        <f>SUM(D1252:D1265)</f>
        <v>243</v>
      </c>
      <c r="E1251" s="53">
        <f>D1251/C1251*100</f>
        <v>158.52895567256397</v>
      </c>
      <c r="F1251" s="52">
        <f>D1251-B1251</f>
        <v>52</v>
      </c>
      <c r="G1251" s="54">
        <f>F1251/B1251*100</f>
        <v>27.225130890052355</v>
      </c>
      <c r="H1251" s="52">
        <f>SUM(H1252:H1265)</f>
        <v>188</v>
      </c>
      <c r="I1251" s="52">
        <f>H1251-C1251</f>
        <v>34.7157</v>
      </c>
      <c r="J1251" s="54">
        <f>I1251/C1251*100</f>
        <v>22.647916322806704</v>
      </c>
      <c r="K1251" s="39">
        <v>1</v>
      </c>
    </row>
    <row r="1252" spans="1:10" ht="18" customHeight="1">
      <c r="A1252" s="62" t="s">
        <v>805</v>
      </c>
      <c r="B1252" s="58"/>
      <c r="C1252" s="57">
        <v>81.6415</v>
      </c>
      <c r="D1252" s="58">
        <v>155</v>
      </c>
      <c r="E1252" s="59"/>
      <c r="F1252" s="58"/>
      <c r="G1252" s="60"/>
      <c r="H1252" s="58">
        <v>104</v>
      </c>
      <c r="I1252" s="58"/>
      <c r="J1252" s="60"/>
    </row>
    <row r="1253" spans="1:10" ht="18" customHeight="1">
      <c r="A1253" s="62" t="s">
        <v>806</v>
      </c>
      <c r="B1253" s="58"/>
      <c r="C1253" s="57">
        <v>0</v>
      </c>
      <c r="D1253" s="58">
        <v>1</v>
      </c>
      <c r="E1253" s="59"/>
      <c r="F1253" s="58"/>
      <c r="G1253" s="60"/>
      <c r="H1253" s="58"/>
      <c r="I1253" s="58"/>
      <c r="J1253" s="60"/>
    </row>
    <row r="1254" spans="1:10" ht="18" customHeight="1">
      <c r="A1254" s="62" t="s">
        <v>807</v>
      </c>
      <c r="B1254" s="58"/>
      <c r="C1254" s="57">
        <v>0</v>
      </c>
      <c r="D1254" s="58"/>
      <c r="E1254" s="59"/>
      <c r="F1254" s="58"/>
      <c r="G1254" s="60"/>
      <c r="H1254" s="58"/>
      <c r="I1254" s="58"/>
      <c r="J1254" s="60"/>
    </row>
    <row r="1255" spans="1:10" ht="18" customHeight="1">
      <c r="A1255" s="62" t="s">
        <v>1169</v>
      </c>
      <c r="B1255" s="58"/>
      <c r="C1255" s="57">
        <v>0</v>
      </c>
      <c r="D1255" s="58"/>
      <c r="E1255" s="59"/>
      <c r="F1255" s="58"/>
      <c r="G1255" s="60"/>
      <c r="H1255" s="58"/>
      <c r="I1255" s="58"/>
      <c r="J1255" s="60"/>
    </row>
    <row r="1256" spans="1:10" ht="18" customHeight="1">
      <c r="A1256" s="62" t="s">
        <v>1170</v>
      </c>
      <c r="B1256" s="58"/>
      <c r="C1256" s="57">
        <v>0</v>
      </c>
      <c r="D1256" s="58"/>
      <c r="E1256" s="59"/>
      <c r="F1256" s="58"/>
      <c r="G1256" s="60"/>
      <c r="H1256" s="58"/>
      <c r="I1256" s="58"/>
      <c r="J1256" s="60"/>
    </row>
    <row r="1257" spans="1:10" ht="18" customHeight="1">
      <c r="A1257" s="62" t="s">
        <v>1171</v>
      </c>
      <c r="B1257" s="58"/>
      <c r="C1257" s="57">
        <v>5</v>
      </c>
      <c r="D1257" s="58">
        <v>5</v>
      </c>
      <c r="E1257" s="59"/>
      <c r="F1257" s="58"/>
      <c r="G1257" s="60"/>
      <c r="H1257" s="58">
        <v>5</v>
      </c>
      <c r="I1257" s="58"/>
      <c r="J1257" s="60"/>
    </row>
    <row r="1258" spans="1:10" ht="18" customHeight="1">
      <c r="A1258" s="62" t="s">
        <v>1172</v>
      </c>
      <c r="B1258" s="58"/>
      <c r="C1258" s="57">
        <v>0</v>
      </c>
      <c r="D1258" s="58"/>
      <c r="E1258" s="59"/>
      <c r="F1258" s="58"/>
      <c r="G1258" s="60"/>
      <c r="H1258" s="58"/>
      <c r="I1258" s="58"/>
      <c r="J1258" s="60"/>
    </row>
    <row r="1259" spans="1:10" ht="18" customHeight="1">
      <c r="A1259" s="62" t="s">
        <v>1173</v>
      </c>
      <c r="B1259" s="58"/>
      <c r="C1259" s="57">
        <v>0</v>
      </c>
      <c r="D1259" s="58"/>
      <c r="E1259" s="59"/>
      <c r="F1259" s="58"/>
      <c r="G1259" s="60"/>
      <c r="H1259" s="58"/>
      <c r="I1259" s="58"/>
      <c r="J1259" s="60"/>
    </row>
    <row r="1260" spans="1:10" ht="18" customHeight="1">
      <c r="A1260" s="62" t="s">
        <v>1174</v>
      </c>
      <c r="B1260" s="58"/>
      <c r="C1260" s="57">
        <v>0</v>
      </c>
      <c r="D1260" s="58"/>
      <c r="E1260" s="59"/>
      <c r="F1260" s="58"/>
      <c r="G1260" s="60"/>
      <c r="H1260" s="58"/>
      <c r="I1260" s="58"/>
      <c r="J1260" s="60"/>
    </row>
    <row r="1261" spans="1:10" ht="18" customHeight="1">
      <c r="A1261" s="62" t="s">
        <v>1175</v>
      </c>
      <c r="B1261" s="58"/>
      <c r="C1261" s="57">
        <v>0</v>
      </c>
      <c r="D1261" s="58"/>
      <c r="E1261" s="59"/>
      <c r="F1261" s="58"/>
      <c r="G1261" s="60"/>
      <c r="H1261" s="58"/>
      <c r="I1261" s="58"/>
      <c r="J1261" s="60"/>
    </row>
    <row r="1262" spans="1:10" ht="18" customHeight="1">
      <c r="A1262" s="62" t="s">
        <v>1176</v>
      </c>
      <c r="B1262" s="58"/>
      <c r="C1262" s="57">
        <v>0</v>
      </c>
      <c r="D1262" s="58"/>
      <c r="E1262" s="59"/>
      <c r="F1262" s="58"/>
      <c r="G1262" s="60"/>
      <c r="H1262" s="58"/>
      <c r="I1262" s="58"/>
      <c r="J1262" s="60"/>
    </row>
    <row r="1263" spans="1:10" ht="18" customHeight="1">
      <c r="A1263" s="62" t="s">
        <v>1177</v>
      </c>
      <c r="B1263" s="58"/>
      <c r="C1263" s="57">
        <v>0</v>
      </c>
      <c r="D1263" s="58"/>
      <c r="E1263" s="59"/>
      <c r="F1263" s="58"/>
      <c r="G1263" s="60"/>
      <c r="H1263" s="58"/>
      <c r="I1263" s="58"/>
      <c r="J1263" s="60"/>
    </row>
    <row r="1264" spans="1:10" ht="18" customHeight="1">
      <c r="A1264" s="62" t="s">
        <v>825</v>
      </c>
      <c r="B1264" s="58"/>
      <c r="C1264" s="57">
        <v>22.7504</v>
      </c>
      <c r="D1264" s="58">
        <v>36</v>
      </c>
      <c r="E1264" s="59"/>
      <c r="F1264" s="58"/>
      <c r="G1264" s="60"/>
      <c r="H1264" s="58">
        <v>35</v>
      </c>
      <c r="I1264" s="58"/>
      <c r="J1264" s="60"/>
    </row>
    <row r="1265" spans="1:10" ht="18" customHeight="1">
      <c r="A1265" s="62" t="s">
        <v>1178</v>
      </c>
      <c r="B1265" s="58"/>
      <c r="C1265" s="57">
        <v>43.8924</v>
      </c>
      <c r="D1265" s="58">
        <v>46</v>
      </c>
      <c r="E1265" s="59"/>
      <c r="F1265" s="58"/>
      <c r="G1265" s="60"/>
      <c r="H1265" s="58">
        <v>44</v>
      </c>
      <c r="I1265" s="58"/>
      <c r="J1265" s="60"/>
    </row>
    <row r="1266" spans="1:11" ht="18" customHeight="1">
      <c r="A1266" s="65" t="s">
        <v>1179</v>
      </c>
      <c r="B1266" s="52"/>
      <c r="C1266" s="51">
        <v>0</v>
      </c>
      <c r="D1266" s="52">
        <f>SUM(D1267:D1279)</f>
        <v>0</v>
      </c>
      <c r="E1266" s="53"/>
      <c r="F1266" s="52">
        <f>D1266-B1266</f>
        <v>0</v>
      </c>
      <c r="G1266" s="54"/>
      <c r="H1266" s="52">
        <f>SUM(H1267:H1279)</f>
        <v>0</v>
      </c>
      <c r="I1266" s="52">
        <f>H1266-C1266</f>
        <v>0</v>
      </c>
      <c r="J1266" s="54"/>
      <c r="K1266" s="39">
        <v>1</v>
      </c>
    </row>
    <row r="1267" spans="1:10" ht="18" customHeight="1">
      <c r="A1267" s="62" t="s">
        <v>805</v>
      </c>
      <c r="B1267" s="58"/>
      <c r="C1267" s="57">
        <v>0</v>
      </c>
      <c r="D1267" s="58"/>
      <c r="E1267" s="59"/>
      <c r="F1267" s="58"/>
      <c r="G1267" s="60"/>
      <c r="H1267" s="58"/>
      <c r="I1267" s="58"/>
      <c r="J1267" s="60"/>
    </row>
    <row r="1268" spans="1:10" ht="18" customHeight="1">
      <c r="A1268" s="62" t="s">
        <v>806</v>
      </c>
      <c r="B1268" s="58"/>
      <c r="C1268" s="57">
        <v>0</v>
      </c>
      <c r="D1268" s="58"/>
      <c r="E1268" s="59"/>
      <c r="F1268" s="58"/>
      <c r="G1268" s="60"/>
      <c r="H1268" s="58"/>
      <c r="I1268" s="58"/>
      <c r="J1268" s="60"/>
    </row>
    <row r="1269" spans="1:10" ht="18" customHeight="1">
      <c r="A1269" s="62" t="s">
        <v>807</v>
      </c>
      <c r="B1269" s="58"/>
      <c r="C1269" s="57">
        <v>0</v>
      </c>
      <c r="D1269" s="58"/>
      <c r="E1269" s="59"/>
      <c r="F1269" s="58"/>
      <c r="G1269" s="60"/>
      <c r="H1269" s="58"/>
      <c r="I1269" s="58"/>
      <c r="J1269" s="60"/>
    </row>
    <row r="1270" spans="1:10" ht="18" customHeight="1">
      <c r="A1270" s="62" t="s">
        <v>1180</v>
      </c>
      <c r="B1270" s="58"/>
      <c r="C1270" s="57">
        <v>0</v>
      </c>
      <c r="D1270" s="58"/>
      <c r="E1270" s="59"/>
      <c r="F1270" s="58"/>
      <c r="G1270" s="60"/>
      <c r="H1270" s="58"/>
      <c r="I1270" s="58"/>
      <c r="J1270" s="60"/>
    </row>
    <row r="1271" spans="1:10" ht="18" customHeight="1">
      <c r="A1271" s="62" t="s">
        <v>1181</v>
      </c>
      <c r="B1271" s="58"/>
      <c r="C1271" s="57">
        <v>0</v>
      </c>
      <c r="D1271" s="58"/>
      <c r="E1271" s="59"/>
      <c r="F1271" s="58"/>
      <c r="G1271" s="60"/>
      <c r="H1271" s="58"/>
      <c r="I1271" s="58"/>
      <c r="J1271" s="60"/>
    </row>
    <row r="1272" spans="1:10" ht="18" customHeight="1">
      <c r="A1272" s="62" t="s">
        <v>1182</v>
      </c>
      <c r="B1272" s="58"/>
      <c r="C1272" s="57">
        <v>0</v>
      </c>
      <c r="D1272" s="58"/>
      <c r="E1272" s="59"/>
      <c r="F1272" s="58"/>
      <c r="G1272" s="60"/>
      <c r="H1272" s="58"/>
      <c r="I1272" s="58"/>
      <c r="J1272" s="60"/>
    </row>
    <row r="1273" spans="1:10" ht="18" customHeight="1">
      <c r="A1273" s="62" t="s">
        <v>1183</v>
      </c>
      <c r="B1273" s="58"/>
      <c r="C1273" s="57">
        <v>0</v>
      </c>
      <c r="D1273" s="58"/>
      <c r="E1273" s="59"/>
      <c r="F1273" s="58"/>
      <c r="G1273" s="60"/>
      <c r="H1273" s="58"/>
      <c r="I1273" s="58"/>
      <c r="J1273" s="60"/>
    </row>
    <row r="1274" spans="1:10" ht="18" customHeight="1">
      <c r="A1274" s="62" t="s">
        <v>1184</v>
      </c>
      <c r="B1274" s="58"/>
      <c r="C1274" s="57">
        <v>0</v>
      </c>
      <c r="D1274" s="58"/>
      <c r="E1274" s="59"/>
      <c r="F1274" s="58"/>
      <c r="G1274" s="60"/>
      <c r="H1274" s="58"/>
      <c r="I1274" s="58"/>
      <c r="J1274" s="60"/>
    </row>
    <row r="1275" spans="1:10" ht="18" customHeight="1">
      <c r="A1275" s="62" t="s">
        <v>1185</v>
      </c>
      <c r="B1275" s="58"/>
      <c r="C1275" s="57">
        <v>0</v>
      </c>
      <c r="D1275" s="58"/>
      <c r="E1275" s="59"/>
      <c r="F1275" s="58"/>
      <c r="G1275" s="60"/>
      <c r="H1275" s="58"/>
      <c r="I1275" s="58"/>
      <c r="J1275" s="60"/>
    </row>
    <row r="1276" spans="1:10" ht="18" customHeight="1">
      <c r="A1276" s="62" t="s">
        <v>1186</v>
      </c>
      <c r="B1276" s="58"/>
      <c r="C1276" s="57">
        <v>0</v>
      </c>
      <c r="D1276" s="58"/>
      <c r="E1276" s="59"/>
      <c r="F1276" s="58"/>
      <c r="G1276" s="60"/>
      <c r="H1276" s="58"/>
      <c r="I1276" s="58"/>
      <c r="J1276" s="60"/>
    </row>
    <row r="1277" spans="1:10" ht="18" customHeight="1">
      <c r="A1277" s="62" t="s">
        <v>1187</v>
      </c>
      <c r="B1277" s="58"/>
      <c r="C1277" s="57">
        <v>0</v>
      </c>
      <c r="D1277" s="58"/>
      <c r="E1277" s="59"/>
      <c r="F1277" s="58"/>
      <c r="G1277" s="60"/>
      <c r="H1277" s="58"/>
      <c r="I1277" s="58"/>
      <c r="J1277" s="60"/>
    </row>
    <row r="1278" spans="1:10" ht="18" customHeight="1">
      <c r="A1278" s="62" t="s">
        <v>825</v>
      </c>
      <c r="B1278" s="58"/>
      <c r="C1278" s="57">
        <v>0</v>
      </c>
      <c r="D1278" s="58"/>
      <c r="E1278" s="59"/>
      <c r="F1278" s="58"/>
      <c r="G1278" s="60"/>
      <c r="H1278" s="58"/>
      <c r="I1278" s="58"/>
      <c r="J1278" s="60"/>
    </row>
    <row r="1279" spans="1:10" ht="18" customHeight="1">
      <c r="A1279" s="62" t="s">
        <v>1188</v>
      </c>
      <c r="B1279" s="58"/>
      <c r="C1279" s="57">
        <v>0</v>
      </c>
      <c r="D1279" s="58"/>
      <c r="E1279" s="59"/>
      <c r="F1279" s="58"/>
      <c r="G1279" s="60"/>
      <c r="H1279" s="58"/>
      <c r="I1279" s="58"/>
      <c r="J1279" s="60"/>
    </row>
    <row r="1280" spans="1:11" ht="18" customHeight="1">
      <c r="A1280" s="65" t="s">
        <v>1189</v>
      </c>
      <c r="B1280" s="52"/>
      <c r="C1280" s="51">
        <v>0</v>
      </c>
      <c r="D1280" s="52">
        <f>SUM(D1281:D1285)</f>
        <v>0</v>
      </c>
      <c r="E1280" s="53"/>
      <c r="F1280" s="52">
        <f>D1280-B1280</f>
        <v>0</v>
      </c>
      <c r="G1280" s="54"/>
      <c r="H1280" s="52">
        <f>SUM(H1281:H1285)</f>
        <v>0</v>
      </c>
      <c r="I1280" s="52">
        <f>H1280-C1280</f>
        <v>0</v>
      </c>
      <c r="J1280" s="54"/>
      <c r="K1280" s="39">
        <v>1</v>
      </c>
    </row>
    <row r="1281" spans="1:10" ht="18" customHeight="1">
      <c r="A1281" s="62" t="s">
        <v>1190</v>
      </c>
      <c r="B1281" s="58"/>
      <c r="C1281" s="57">
        <v>0</v>
      </c>
      <c r="D1281" s="58"/>
      <c r="E1281" s="59"/>
      <c r="F1281" s="58"/>
      <c r="G1281" s="60"/>
      <c r="H1281" s="58"/>
      <c r="I1281" s="58"/>
      <c r="J1281" s="60"/>
    </row>
    <row r="1282" spans="1:10" ht="18" customHeight="1">
      <c r="A1282" s="62" t="s">
        <v>1191</v>
      </c>
      <c r="B1282" s="58"/>
      <c r="C1282" s="57">
        <v>0</v>
      </c>
      <c r="D1282" s="58"/>
      <c r="E1282" s="59"/>
      <c r="F1282" s="58"/>
      <c r="G1282" s="60"/>
      <c r="H1282" s="58"/>
      <c r="I1282" s="58"/>
      <c r="J1282" s="60"/>
    </row>
    <row r="1283" spans="1:10" ht="18" customHeight="1">
      <c r="A1283" s="62" t="s">
        <v>1192</v>
      </c>
      <c r="B1283" s="58"/>
      <c r="C1283" s="57">
        <v>0</v>
      </c>
      <c r="D1283" s="58"/>
      <c r="E1283" s="59"/>
      <c r="F1283" s="58"/>
      <c r="G1283" s="60"/>
      <c r="H1283" s="58"/>
      <c r="I1283" s="58"/>
      <c r="J1283" s="60"/>
    </row>
    <row r="1284" spans="1:10" ht="18" customHeight="1">
      <c r="A1284" s="62" t="s">
        <v>1193</v>
      </c>
      <c r="B1284" s="58"/>
      <c r="C1284" s="57">
        <v>0</v>
      </c>
      <c r="D1284" s="58"/>
      <c r="E1284" s="59"/>
      <c r="F1284" s="58"/>
      <c r="G1284" s="60"/>
      <c r="H1284" s="58"/>
      <c r="I1284" s="58"/>
      <c r="J1284" s="60"/>
    </row>
    <row r="1285" spans="1:10" ht="18" customHeight="1">
      <c r="A1285" s="62" t="s">
        <v>1194</v>
      </c>
      <c r="B1285" s="58"/>
      <c r="C1285" s="57">
        <v>0</v>
      </c>
      <c r="D1285" s="58"/>
      <c r="E1285" s="59"/>
      <c r="F1285" s="58"/>
      <c r="G1285" s="60"/>
      <c r="H1285" s="58"/>
      <c r="I1285" s="58"/>
      <c r="J1285" s="60"/>
    </row>
    <row r="1286" spans="1:11" ht="18" customHeight="1">
      <c r="A1286" s="65" t="s">
        <v>1195</v>
      </c>
      <c r="B1286" s="50">
        <v>15</v>
      </c>
      <c r="C1286" s="51">
        <v>0</v>
      </c>
      <c r="D1286" s="52">
        <f>SUM(D1287:D1291)</f>
        <v>15</v>
      </c>
      <c r="E1286" s="53"/>
      <c r="F1286" s="52">
        <f>D1286-B1286</f>
        <v>0</v>
      </c>
      <c r="G1286" s="54">
        <f>F1286/B1286*100</f>
        <v>0</v>
      </c>
      <c r="H1286" s="52">
        <f>SUM(H1287:H1291)</f>
        <v>41</v>
      </c>
      <c r="I1286" s="52">
        <f>H1286-C1286</f>
        <v>41</v>
      </c>
      <c r="J1286" s="54"/>
      <c r="K1286" s="39">
        <v>1</v>
      </c>
    </row>
    <row r="1287" spans="1:10" ht="18" customHeight="1">
      <c r="A1287" s="62" t="s">
        <v>1196</v>
      </c>
      <c r="B1287" s="58"/>
      <c r="C1287" s="57">
        <v>0</v>
      </c>
      <c r="D1287" s="58"/>
      <c r="E1287" s="59"/>
      <c r="F1287" s="58"/>
      <c r="G1287" s="60"/>
      <c r="H1287" s="58"/>
      <c r="I1287" s="58"/>
      <c r="J1287" s="60"/>
    </row>
    <row r="1288" spans="1:10" ht="18" customHeight="1">
      <c r="A1288" s="62" t="s">
        <v>1197</v>
      </c>
      <c r="B1288" s="58"/>
      <c r="C1288" s="57">
        <v>0</v>
      </c>
      <c r="D1288" s="58"/>
      <c r="E1288" s="59"/>
      <c r="F1288" s="58"/>
      <c r="G1288" s="60"/>
      <c r="H1288" s="58"/>
      <c r="I1288" s="58"/>
      <c r="J1288" s="60"/>
    </row>
    <row r="1289" spans="1:10" ht="18" customHeight="1">
      <c r="A1289" s="62" t="s">
        <v>1198</v>
      </c>
      <c r="B1289" s="58"/>
      <c r="C1289" s="57">
        <v>0</v>
      </c>
      <c r="D1289" s="58">
        <v>15</v>
      </c>
      <c r="E1289" s="59"/>
      <c r="F1289" s="58"/>
      <c r="G1289" s="60"/>
      <c r="H1289" s="58">
        <v>41</v>
      </c>
      <c r="I1289" s="58"/>
      <c r="J1289" s="60"/>
    </row>
    <row r="1290" spans="1:10" ht="18" customHeight="1">
      <c r="A1290" s="62" t="s">
        <v>1199</v>
      </c>
      <c r="B1290" s="58"/>
      <c r="C1290" s="57">
        <v>0</v>
      </c>
      <c r="D1290" s="58"/>
      <c r="E1290" s="59"/>
      <c r="F1290" s="58"/>
      <c r="G1290" s="60"/>
      <c r="H1290" s="58"/>
      <c r="I1290" s="58"/>
      <c r="J1290" s="60"/>
    </row>
    <row r="1291" spans="1:10" ht="18" customHeight="1">
      <c r="A1291" s="62" t="s">
        <v>1200</v>
      </c>
      <c r="B1291" s="58"/>
      <c r="C1291" s="57">
        <v>0</v>
      </c>
      <c r="D1291" s="58"/>
      <c r="E1291" s="59"/>
      <c r="F1291" s="58"/>
      <c r="G1291" s="60"/>
      <c r="H1291" s="58"/>
      <c r="I1291" s="58"/>
      <c r="J1291" s="60"/>
    </row>
    <row r="1292" spans="1:11" ht="18" customHeight="1">
      <c r="A1292" s="65" t="s">
        <v>1201</v>
      </c>
      <c r="B1292" s="52"/>
      <c r="C1292" s="51">
        <v>0</v>
      </c>
      <c r="D1292" s="52">
        <f>SUM(D1293:D1303)</f>
        <v>0</v>
      </c>
      <c r="E1292" s="53"/>
      <c r="F1292" s="52">
        <f>D1292-B1292</f>
        <v>0</v>
      </c>
      <c r="G1292" s="54"/>
      <c r="H1292" s="52">
        <f>SUM(H1293:H1303)</f>
        <v>0</v>
      </c>
      <c r="I1292" s="52">
        <f>H1292-C1292</f>
        <v>0</v>
      </c>
      <c r="J1292" s="54"/>
      <c r="K1292" s="39">
        <v>1</v>
      </c>
    </row>
    <row r="1293" spans="1:10" ht="18" customHeight="1">
      <c r="A1293" s="62" t="s">
        <v>1202</v>
      </c>
      <c r="B1293" s="58"/>
      <c r="C1293" s="57">
        <v>0</v>
      </c>
      <c r="D1293" s="58"/>
      <c r="E1293" s="59"/>
      <c r="F1293" s="58"/>
      <c r="G1293" s="60"/>
      <c r="H1293" s="58"/>
      <c r="I1293" s="58"/>
      <c r="J1293" s="60"/>
    </row>
    <row r="1294" spans="1:10" ht="18" customHeight="1">
      <c r="A1294" s="62" t="s">
        <v>1203</v>
      </c>
      <c r="B1294" s="58"/>
      <c r="C1294" s="57">
        <v>0</v>
      </c>
      <c r="D1294" s="58"/>
      <c r="E1294" s="59"/>
      <c r="F1294" s="58"/>
      <c r="G1294" s="60"/>
      <c r="H1294" s="58"/>
      <c r="I1294" s="58"/>
      <c r="J1294" s="60"/>
    </row>
    <row r="1295" spans="1:10" ht="18" customHeight="1">
      <c r="A1295" s="62" t="s">
        <v>1204</v>
      </c>
      <c r="B1295" s="58"/>
      <c r="C1295" s="57">
        <v>0</v>
      </c>
      <c r="D1295" s="58"/>
      <c r="E1295" s="59"/>
      <c r="F1295" s="58"/>
      <c r="G1295" s="60"/>
      <c r="H1295" s="58"/>
      <c r="I1295" s="58"/>
      <c r="J1295" s="60"/>
    </row>
    <row r="1296" spans="1:10" ht="18" customHeight="1">
      <c r="A1296" s="62" t="s">
        <v>1205</v>
      </c>
      <c r="B1296" s="58"/>
      <c r="C1296" s="57">
        <v>0</v>
      </c>
      <c r="D1296" s="58"/>
      <c r="E1296" s="59"/>
      <c r="F1296" s="58"/>
      <c r="G1296" s="60"/>
      <c r="H1296" s="58"/>
      <c r="I1296" s="58"/>
      <c r="J1296" s="60"/>
    </row>
    <row r="1297" spans="1:10" ht="18" customHeight="1">
      <c r="A1297" s="62" t="s">
        <v>1206</v>
      </c>
      <c r="B1297" s="58"/>
      <c r="C1297" s="57">
        <v>0</v>
      </c>
      <c r="D1297" s="58"/>
      <c r="E1297" s="59"/>
      <c r="F1297" s="58"/>
      <c r="G1297" s="60"/>
      <c r="H1297" s="58"/>
      <c r="I1297" s="58"/>
      <c r="J1297" s="60"/>
    </row>
    <row r="1298" spans="1:10" ht="18" customHeight="1">
      <c r="A1298" s="62" t="s">
        <v>1207</v>
      </c>
      <c r="B1298" s="58"/>
      <c r="C1298" s="57">
        <v>0</v>
      </c>
      <c r="D1298" s="58"/>
      <c r="E1298" s="59"/>
      <c r="F1298" s="58"/>
      <c r="G1298" s="60"/>
      <c r="H1298" s="58"/>
      <c r="I1298" s="58"/>
      <c r="J1298" s="60"/>
    </row>
    <row r="1299" spans="1:10" ht="18" customHeight="1">
      <c r="A1299" s="62" t="s">
        <v>1208</v>
      </c>
      <c r="B1299" s="58"/>
      <c r="C1299" s="57">
        <v>0</v>
      </c>
      <c r="D1299" s="58"/>
      <c r="E1299" s="59"/>
      <c r="F1299" s="58"/>
      <c r="G1299" s="60"/>
      <c r="H1299" s="58"/>
      <c r="I1299" s="58"/>
      <c r="J1299" s="60"/>
    </row>
    <row r="1300" spans="1:10" ht="18" customHeight="1">
      <c r="A1300" s="62" t="s">
        <v>1209</v>
      </c>
      <c r="B1300" s="58"/>
      <c r="C1300" s="57">
        <v>0</v>
      </c>
      <c r="D1300" s="58"/>
      <c r="E1300" s="59"/>
      <c r="F1300" s="58"/>
      <c r="G1300" s="60"/>
      <c r="H1300" s="58"/>
      <c r="I1300" s="58"/>
      <c r="J1300" s="60"/>
    </row>
    <row r="1301" spans="1:10" ht="18" customHeight="1">
      <c r="A1301" s="62" t="s">
        <v>1210</v>
      </c>
      <c r="B1301" s="58"/>
      <c r="C1301" s="57">
        <v>0</v>
      </c>
      <c r="D1301" s="58"/>
      <c r="E1301" s="59"/>
      <c r="F1301" s="58"/>
      <c r="G1301" s="60"/>
      <c r="H1301" s="58"/>
      <c r="I1301" s="58"/>
      <c r="J1301" s="60"/>
    </row>
    <row r="1302" spans="1:10" ht="18" customHeight="1">
      <c r="A1302" s="62" t="s">
        <v>1211</v>
      </c>
      <c r="B1302" s="58"/>
      <c r="C1302" s="57">
        <v>0</v>
      </c>
      <c r="D1302" s="58"/>
      <c r="E1302" s="59"/>
      <c r="F1302" s="58"/>
      <c r="G1302" s="60"/>
      <c r="H1302" s="58"/>
      <c r="I1302" s="58"/>
      <c r="J1302" s="60"/>
    </row>
    <row r="1303" spans="1:10" ht="18" customHeight="1">
      <c r="A1303" s="62" t="s">
        <v>1212</v>
      </c>
      <c r="B1303" s="58"/>
      <c r="C1303" s="57">
        <v>0</v>
      </c>
      <c r="D1303" s="58"/>
      <c r="E1303" s="59"/>
      <c r="F1303" s="58"/>
      <c r="G1303" s="60"/>
      <c r="H1303" s="58"/>
      <c r="I1303" s="58"/>
      <c r="J1303" s="60"/>
    </row>
    <row r="1304" spans="1:10" ht="18" customHeight="1">
      <c r="A1304" s="72" t="s">
        <v>198</v>
      </c>
      <c r="B1304" s="58"/>
      <c r="C1304" s="57">
        <v>1500</v>
      </c>
      <c r="D1304" s="58"/>
      <c r="E1304" s="59"/>
      <c r="F1304" s="58"/>
      <c r="G1304" s="60"/>
      <c r="H1304" s="58">
        <v>1500</v>
      </c>
      <c r="I1304" s="58"/>
      <c r="J1304" s="60"/>
    </row>
    <row r="1305" spans="1:11" ht="18" customHeight="1">
      <c r="A1305" s="43" t="s">
        <v>1213</v>
      </c>
      <c r="B1305" s="44">
        <v>184</v>
      </c>
      <c r="C1305" s="45">
        <v>0</v>
      </c>
      <c r="D1305" s="46">
        <f>SUM(D1306)</f>
        <v>0</v>
      </c>
      <c r="E1305" s="47"/>
      <c r="F1305" s="46">
        <f>D1305-B1305</f>
        <v>-184</v>
      </c>
      <c r="G1305" s="48">
        <f>F1305/B1305*100</f>
        <v>-100</v>
      </c>
      <c r="H1305" s="46">
        <f>SUM(H1306)</f>
        <v>0</v>
      </c>
      <c r="I1305" s="46">
        <f>H1305-C1305</f>
        <v>0</v>
      </c>
      <c r="J1305" s="48"/>
      <c r="K1305" s="39">
        <v>1</v>
      </c>
    </row>
    <row r="1306" spans="1:11" ht="18" customHeight="1">
      <c r="A1306" s="65" t="s">
        <v>1214</v>
      </c>
      <c r="B1306" s="52">
        <v>184</v>
      </c>
      <c r="C1306" s="51">
        <v>0</v>
      </c>
      <c r="D1306" s="52">
        <f>SUM(D1307:D1310)</f>
        <v>0</v>
      </c>
      <c r="E1306" s="53"/>
      <c r="F1306" s="52">
        <f>D1306-B1306</f>
        <v>-184</v>
      </c>
      <c r="G1306" s="54">
        <f>F1306/B1306*100</f>
        <v>-100</v>
      </c>
      <c r="H1306" s="52">
        <f>SUM(H1307:H1310)</f>
        <v>0</v>
      </c>
      <c r="I1306" s="52">
        <f>H1306-C1306</f>
        <v>0</v>
      </c>
      <c r="J1306" s="54"/>
      <c r="K1306" s="39">
        <v>1</v>
      </c>
    </row>
    <row r="1307" spans="1:10" ht="18" customHeight="1">
      <c r="A1307" s="62" t="s">
        <v>1215</v>
      </c>
      <c r="B1307" s="58"/>
      <c r="C1307" s="57">
        <v>0</v>
      </c>
      <c r="D1307" s="58"/>
      <c r="E1307" s="59"/>
      <c r="F1307" s="58"/>
      <c r="G1307" s="60"/>
      <c r="H1307" s="58"/>
      <c r="I1307" s="58"/>
      <c r="J1307" s="60"/>
    </row>
    <row r="1308" spans="1:10" ht="18" customHeight="1">
      <c r="A1308" s="62" t="s">
        <v>1216</v>
      </c>
      <c r="B1308" s="58"/>
      <c r="C1308" s="57">
        <v>0</v>
      </c>
      <c r="D1308" s="58"/>
      <c r="E1308" s="59"/>
      <c r="F1308" s="58"/>
      <c r="G1308" s="60"/>
      <c r="H1308" s="58"/>
      <c r="I1308" s="58"/>
      <c r="J1308" s="60"/>
    </row>
    <row r="1309" spans="1:10" ht="18" customHeight="1">
      <c r="A1309" s="62" t="s">
        <v>1217</v>
      </c>
      <c r="B1309" s="58"/>
      <c r="C1309" s="57">
        <v>0</v>
      </c>
      <c r="D1309" s="58"/>
      <c r="E1309" s="59"/>
      <c r="F1309" s="58"/>
      <c r="G1309" s="60"/>
      <c r="H1309" s="58"/>
      <c r="I1309" s="58"/>
      <c r="J1309" s="60"/>
    </row>
    <row r="1310" spans="1:10" ht="18" customHeight="1">
      <c r="A1310" s="62" t="s">
        <v>1218</v>
      </c>
      <c r="B1310" s="58"/>
      <c r="C1310" s="57">
        <v>0</v>
      </c>
      <c r="D1310" s="58"/>
      <c r="E1310" s="59"/>
      <c r="F1310" s="58"/>
      <c r="G1310" s="60"/>
      <c r="H1310" s="58"/>
      <c r="I1310" s="58"/>
      <c r="J1310" s="60"/>
    </row>
    <row r="1311" spans="1:11" ht="18" customHeight="1">
      <c r="A1311" s="43" t="s">
        <v>199</v>
      </c>
      <c r="B1311" s="44">
        <v>2128</v>
      </c>
      <c r="C1311" s="45">
        <v>13285.7</v>
      </c>
      <c r="D1311" s="46">
        <f>SUM(D1312:D1313)</f>
        <v>821</v>
      </c>
      <c r="E1311" s="47">
        <f>D1311/C1311*100</f>
        <v>6.179576537179072</v>
      </c>
      <c r="F1311" s="46">
        <f>D1311-B1311</f>
        <v>-1307</v>
      </c>
      <c r="G1311" s="48">
        <f>F1311/B1311*100</f>
        <v>-61.419172932330824</v>
      </c>
      <c r="H1311" s="46">
        <f>SUM(H1312:H1313)</f>
        <v>12965</v>
      </c>
      <c r="I1311" s="46">
        <f>H1311-C1311</f>
        <v>-320.7000000000007</v>
      </c>
      <c r="J1311" s="48">
        <f>I1311/C1311*100</f>
        <v>-2.413873563304912</v>
      </c>
      <c r="K1311" s="39">
        <v>1</v>
      </c>
    </row>
    <row r="1312" spans="1:10" ht="18" customHeight="1">
      <c r="A1312" s="62" t="s">
        <v>1219</v>
      </c>
      <c r="B1312" s="58"/>
      <c r="C1312" s="57">
        <v>10864.3</v>
      </c>
      <c r="D1312" s="58"/>
      <c r="E1312" s="59"/>
      <c r="F1312" s="58"/>
      <c r="G1312" s="60"/>
      <c r="H1312" s="58">
        <v>1231</v>
      </c>
      <c r="I1312" s="58"/>
      <c r="J1312" s="60"/>
    </row>
    <row r="1313" spans="1:10" ht="18" customHeight="1">
      <c r="A1313" s="62" t="s">
        <v>1220</v>
      </c>
      <c r="B1313" s="58">
        <v>2128</v>
      </c>
      <c r="C1313" s="57">
        <v>2421.4</v>
      </c>
      <c r="D1313" s="58">
        <v>821</v>
      </c>
      <c r="E1313" s="59"/>
      <c r="F1313" s="58"/>
      <c r="G1313" s="60"/>
      <c r="H1313" s="58">
        <v>11734</v>
      </c>
      <c r="I1313" s="58"/>
      <c r="J1313" s="60"/>
    </row>
    <row r="1314" spans="1:11" s="40" customFormat="1" ht="18" customHeight="1">
      <c r="A1314" s="73" t="s">
        <v>1221</v>
      </c>
      <c r="B1314" s="74">
        <v>193946.44</v>
      </c>
      <c r="C1314" s="75">
        <v>121279.67910000002</v>
      </c>
      <c r="D1314" s="76">
        <f>D7+D260+D263+D274+D393+D447+D503+D552+D663+D727+D800+D820+D954+D1025+D1099+D1126+D1141+D1151+D1232+D1250+D1304+D1305+D1311</f>
        <v>232534</v>
      </c>
      <c r="E1314" s="47">
        <f>D1314/C1314*100</f>
        <v>191.7336867359834</v>
      </c>
      <c r="F1314" s="46">
        <f>D1314-B1314</f>
        <v>38587.56</v>
      </c>
      <c r="G1314" s="48">
        <f>F1314/B1314*100</f>
        <v>19.895987778894007</v>
      </c>
      <c r="H1314" s="76">
        <f>H7+H260+H263+H274+H393+H447+H503+H552+H663+H727+H800+H820+H954+H1025+H1099+H1126+H1141+H1151+H1232+H1250+H1304+H1305+H1311</f>
        <v>218848</v>
      </c>
      <c r="I1314" s="46">
        <f>H1314-C1314</f>
        <v>97568.32089999998</v>
      </c>
      <c r="J1314" s="48">
        <f>I1314/C1314*100</f>
        <v>80.44902627055183</v>
      </c>
      <c r="K1314" s="40">
        <v>1</v>
      </c>
    </row>
    <row r="1315" spans="1:10" s="40" customFormat="1" ht="18" customHeight="1">
      <c r="A1315" s="77" t="s">
        <v>1222</v>
      </c>
      <c r="B1315" s="74">
        <f>B1314</f>
        <v>193946.44</v>
      </c>
      <c r="C1315" s="74">
        <v>169650.6791</v>
      </c>
      <c r="D1315" s="76">
        <f>D1314</f>
        <v>232534</v>
      </c>
      <c r="E1315" s="47">
        <f>D1315/C1315*100</f>
        <v>137.06635377682966</v>
      </c>
      <c r="F1315" s="46">
        <f>D1315-B1315</f>
        <v>38587.56</v>
      </c>
      <c r="G1315" s="48">
        <f>F1315/B1315*100</f>
        <v>19.895987778894007</v>
      </c>
      <c r="H1315" s="76">
        <f>H1314</f>
        <v>218848</v>
      </c>
      <c r="I1315" s="46">
        <f>H1315-C1315</f>
        <v>49197.32089999999</v>
      </c>
      <c r="J1315" s="48">
        <f>I1315/C1315*100</f>
        <v>28.999188898619614</v>
      </c>
    </row>
    <row r="1316" spans="1:11" s="40" customFormat="1" ht="18" customHeight="1">
      <c r="A1316" s="78" t="s">
        <v>1223</v>
      </c>
      <c r="B1316" s="74">
        <f>B1317+B1319+B1318</f>
        <v>11680</v>
      </c>
      <c r="C1316" s="74">
        <f>C1317+C1319+C1318</f>
        <v>4500</v>
      </c>
      <c r="D1316" s="74">
        <f>D1317+D1319+D1318</f>
        <v>31420</v>
      </c>
      <c r="E1316" s="47">
        <f>D1316/C1316*100</f>
        <v>698.2222222222222</v>
      </c>
      <c r="F1316" s="46">
        <f>D1316-B1316</f>
        <v>19740</v>
      </c>
      <c r="G1316" s="48">
        <f>F1316/B1316*100</f>
        <v>169.00684931506848</v>
      </c>
      <c r="H1316" s="74">
        <f>H1317+H1319+H1318</f>
        <v>4500</v>
      </c>
      <c r="I1316" s="46">
        <f>H1316-C1316</f>
        <v>0</v>
      </c>
      <c r="J1316" s="48">
        <f>I1316/C1316*100</f>
        <v>0</v>
      </c>
      <c r="K1316" s="74">
        <f>K1317+K1319</f>
        <v>0</v>
      </c>
    </row>
    <row r="1317" spans="1:10" ht="18" customHeight="1">
      <c r="A1317" s="62" t="s">
        <v>1224</v>
      </c>
      <c r="B1317" s="58">
        <v>5000</v>
      </c>
      <c r="C1317" s="57">
        <v>4500</v>
      </c>
      <c r="D1317" s="58">
        <v>4500</v>
      </c>
      <c r="E1317" s="79"/>
      <c r="F1317" s="58"/>
      <c r="G1317" s="60"/>
      <c r="H1317" s="58">
        <v>4500</v>
      </c>
      <c r="I1317" s="58"/>
      <c r="J1317" s="60"/>
    </row>
    <row r="1318" spans="1:10" ht="18" customHeight="1">
      <c r="A1318" s="62" t="s">
        <v>1225</v>
      </c>
      <c r="B1318" s="58"/>
      <c r="C1318" s="57"/>
      <c r="D1318" s="58">
        <v>15800</v>
      </c>
      <c r="E1318" s="79"/>
      <c r="F1318" s="58"/>
      <c r="G1318" s="60"/>
      <c r="H1318" s="58"/>
      <c r="I1318" s="58"/>
      <c r="J1318" s="60"/>
    </row>
    <row r="1319" spans="1:10" ht="18" customHeight="1">
      <c r="A1319" s="62" t="s">
        <v>1226</v>
      </c>
      <c r="B1319" s="58">
        <v>6680</v>
      </c>
      <c r="C1319" s="57"/>
      <c r="D1319" s="58">
        <v>11120</v>
      </c>
      <c r="E1319" s="79"/>
      <c r="F1319" s="58"/>
      <c r="G1319" s="60"/>
      <c r="H1319" s="58"/>
      <c r="I1319" s="58"/>
      <c r="J1319" s="60"/>
    </row>
    <row r="1320" spans="1:10" ht="18" customHeight="1">
      <c r="A1320" s="62" t="s">
        <v>1227</v>
      </c>
      <c r="B1320" s="58">
        <v>6190</v>
      </c>
      <c r="C1320" s="57"/>
      <c r="D1320" s="58">
        <v>10363</v>
      </c>
      <c r="E1320" s="79"/>
      <c r="F1320" s="58"/>
      <c r="G1320" s="60"/>
      <c r="H1320" s="58"/>
      <c r="I1320" s="58"/>
      <c r="J1320" s="60"/>
    </row>
    <row r="1321" spans="1:10" ht="18" customHeight="1">
      <c r="A1321" s="62" t="s">
        <v>1228</v>
      </c>
      <c r="B1321" s="58">
        <v>490</v>
      </c>
      <c r="C1321" s="57"/>
      <c r="D1321" s="58">
        <v>757</v>
      </c>
      <c r="E1321" s="79"/>
      <c r="F1321" s="58"/>
      <c r="G1321" s="60"/>
      <c r="H1321" s="58"/>
      <c r="I1321" s="58"/>
      <c r="J1321" s="60"/>
    </row>
    <row r="1322" spans="1:11" ht="18" customHeight="1">
      <c r="A1322" s="77" t="s">
        <v>1306</v>
      </c>
      <c r="B1322" s="74">
        <f>B1315+B1316</f>
        <v>205626.44</v>
      </c>
      <c r="C1322" s="74">
        <f aca="true" t="shared" si="0" ref="C1322:K1322">C1315+C1316</f>
        <v>174150.6791</v>
      </c>
      <c r="D1322" s="74">
        <f t="shared" si="0"/>
        <v>263954</v>
      </c>
      <c r="E1322" s="47">
        <f>D1322/C1322*100</f>
        <v>151.56644887295187</v>
      </c>
      <c r="F1322" s="46">
        <f>D1322-B1322</f>
        <v>58327.56</v>
      </c>
      <c r="G1322" s="48">
        <f>F1322/B1322*100</f>
        <v>28.36578797940576</v>
      </c>
      <c r="H1322" s="74">
        <f t="shared" si="0"/>
        <v>223348</v>
      </c>
      <c r="I1322" s="46">
        <f>H1322-C1322</f>
        <v>49197.32089999999</v>
      </c>
      <c r="J1322" s="48">
        <f>I1322/C1322*100</f>
        <v>28.249858774165403</v>
      </c>
      <c r="K1322" s="74">
        <f t="shared" si="0"/>
        <v>0</v>
      </c>
    </row>
    <row r="1367" ht="12.75"/>
    <row r="1368" ht="12.75"/>
    <row r="1369" ht="12.75"/>
    <row r="1414" ht="12.75"/>
    <row r="1415" ht="12.75"/>
    <row r="1416" ht="12.75"/>
    <row r="1417" ht="12.75"/>
  </sheetData>
  <mergeCells count="12">
    <mergeCell ref="H5:H6"/>
    <mergeCell ref="I5:J5"/>
    <mergeCell ref="A2:J2"/>
    <mergeCell ref="A4:A6"/>
    <mergeCell ref="B4:B6"/>
    <mergeCell ref="C4:G4"/>
    <mergeCell ref="H4:J4"/>
    <mergeCell ref="C5:C6"/>
    <mergeCell ref="D5:D6"/>
    <mergeCell ref="E5:E6"/>
    <mergeCell ref="F5:G5"/>
    <mergeCell ref="I3:K3"/>
  </mergeCells>
  <printOptions/>
  <pageMargins left="0.48" right="0.34" top="0.39" bottom="0.55" header="0.58" footer="0.29"/>
  <pageSetup orientation="portrait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showZeros="0" tabSelected="1" workbookViewId="0" topLeftCell="A1">
      <selection activeCell="J17" sqref="J17"/>
    </sheetView>
  </sheetViews>
  <sheetFormatPr defaultColWidth="9.00390625" defaultRowHeight="14.25"/>
  <cols>
    <col min="1" max="1" width="38.75390625" style="0" customWidth="1"/>
    <col min="2" max="2" width="15.75390625" style="0" customWidth="1"/>
    <col min="3" max="4" width="15.375" style="0" customWidth="1"/>
  </cols>
  <sheetData>
    <row r="1" ht="14.25">
      <c r="A1" s="167" t="s">
        <v>1410</v>
      </c>
    </row>
    <row r="2" spans="1:4" ht="35.25" customHeight="1">
      <c r="A2" s="209" t="s">
        <v>1409</v>
      </c>
      <c r="B2" s="209"/>
      <c r="C2" s="209"/>
      <c r="D2" s="209"/>
    </row>
    <row r="3" spans="1:4" ht="16.5" customHeight="1">
      <c r="A3" s="168"/>
      <c r="B3" s="169"/>
      <c r="C3" s="169"/>
      <c r="D3" s="171" t="s">
        <v>1301</v>
      </c>
    </row>
    <row r="4" spans="1:4" ht="20.25" customHeight="1">
      <c r="A4" s="210" t="s">
        <v>1405</v>
      </c>
      <c r="B4" s="211" t="s">
        <v>1408</v>
      </c>
      <c r="C4" s="211" t="s">
        <v>1406</v>
      </c>
      <c r="D4" s="211"/>
    </row>
    <row r="5" spans="1:4" ht="20.25" customHeight="1">
      <c r="A5" s="210"/>
      <c r="B5" s="211"/>
      <c r="C5" s="170" t="s">
        <v>1316</v>
      </c>
      <c r="D5" s="170" t="s">
        <v>1317</v>
      </c>
    </row>
    <row r="6" spans="1:4" s="167" customFormat="1" ht="20.25" customHeight="1">
      <c r="A6" s="173" t="s">
        <v>1318</v>
      </c>
      <c r="B6" s="176">
        <f>SUM(C6:D6)</f>
        <v>67621.2961</v>
      </c>
      <c r="C6" s="174">
        <v>57772.8115</v>
      </c>
      <c r="D6" s="174">
        <v>9848.4846</v>
      </c>
    </row>
    <row r="7" spans="1:4" s="167" customFormat="1" ht="20.25" customHeight="1">
      <c r="A7" s="166" t="s">
        <v>1319</v>
      </c>
      <c r="B7" s="177"/>
      <c r="C7" s="177">
        <f>C6-C8-C9-C10-C12-C13</f>
        <v>31565.466500000006</v>
      </c>
      <c r="D7" s="177"/>
    </row>
    <row r="8" spans="1:4" s="167" customFormat="1" ht="20.25" customHeight="1">
      <c r="A8" s="166" t="s">
        <v>1320</v>
      </c>
      <c r="B8" s="177"/>
      <c r="C8" s="177">
        <v>16854.081</v>
      </c>
      <c r="D8" s="177"/>
    </row>
    <row r="9" spans="1:4" s="167" customFormat="1" ht="20.25" customHeight="1">
      <c r="A9" s="166" t="s">
        <v>1321</v>
      </c>
      <c r="B9" s="177"/>
      <c r="C9" s="177">
        <v>615.1236</v>
      </c>
      <c r="D9" s="177"/>
    </row>
    <row r="10" spans="1:4" s="167" customFormat="1" ht="20.25" customHeight="1">
      <c r="A10" s="166" t="s">
        <v>1322</v>
      </c>
      <c r="B10" s="177"/>
      <c r="C10" s="172">
        <v>4373.4611</v>
      </c>
      <c r="D10" s="177"/>
    </row>
    <row r="11" spans="1:4" s="167" customFormat="1" ht="20.25" customHeight="1" hidden="1">
      <c r="A11" s="166" t="s">
        <v>1323</v>
      </c>
      <c r="B11" s="177"/>
      <c r="C11" s="177"/>
      <c r="D11" s="177"/>
    </row>
    <row r="12" spans="1:4" s="167" customFormat="1" ht="20.25" customHeight="1">
      <c r="A12" s="166" t="s">
        <v>1324</v>
      </c>
      <c r="B12" s="177"/>
      <c r="C12" s="172">
        <v>3814.6793</v>
      </c>
      <c r="D12" s="177"/>
    </row>
    <row r="13" spans="1:4" s="167" customFormat="1" ht="20.25" customHeight="1">
      <c r="A13" s="166" t="s">
        <v>1325</v>
      </c>
      <c r="B13" s="177"/>
      <c r="C13" s="172">
        <v>550</v>
      </c>
      <c r="D13" s="177"/>
    </row>
    <row r="14" spans="1:4" s="167" customFormat="1" ht="20.25" customHeight="1">
      <c r="A14" s="173" t="s">
        <v>1326</v>
      </c>
      <c r="B14" s="176">
        <f>SUM(C14:D14)</f>
        <v>24108.8162</v>
      </c>
      <c r="C14" s="174">
        <v>4081.5377</v>
      </c>
      <c r="D14" s="174">
        <v>20027.2785</v>
      </c>
    </row>
    <row r="15" spans="1:4" s="167" customFormat="1" ht="20.25" customHeight="1">
      <c r="A15" s="166" t="s">
        <v>1327</v>
      </c>
      <c r="B15" s="177"/>
      <c r="C15" s="177">
        <v>844</v>
      </c>
      <c r="D15" s="177"/>
    </row>
    <row r="16" spans="1:4" s="167" customFormat="1" ht="20.25" customHeight="1">
      <c r="A16" s="166" t="s">
        <v>1328</v>
      </c>
      <c r="B16" s="177"/>
      <c r="C16" s="172">
        <v>573.5813</v>
      </c>
      <c r="D16" s="177"/>
    </row>
    <row r="17" spans="1:4" s="167" customFormat="1" ht="20.25" customHeight="1">
      <c r="A17" s="166" t="s">
        <v>1329</v>
      </c>
      <c r="B17" s="177"/>
      <c r="C17" s="172">
        <v>58.278</v>
      </c>
      <c r="D17" s="177"/>
    </row>
    <row r="18" spans="1:4" s="167" customFormat="1" ht="20.25" customHeight="1" hidden="1">
      <c r="A18" s="166" t="s">
        <v>1330</v>
      </c>
      <c r="B18" s="177"/>
      <c r="C18" s="177">
        <v>0</v>
      </c>
      <c r="D18" s="177"/>
    </row>
    <row r="19" spans="1:4" s="167" customFormat="1" ht="20.25" customHeight="1" hidden="1">
      <c r="A19" s="166" t="s">
        <v>1331</v>
      </c>
      <c r="B19" s="177"/>
      <c r="C19" s="177">
        <v>0</v>
      </c>
      <c r="D19" s="177"/>
    </row>
    <row r="20" spans="1:4" s="167" customFormat="1" ht="20.25" customHeight="1">
      <c r="A20" s="166" t="s">
        <v>1332</v>
      </c>
      <c r="B20" s="177"/>
      <c r="C20" s="172">
        <v>37.67</v>
      </c>
      <c r="D20" s="177"/>
    </row>
    <row r="21" spans="1:4" s="167" customFormat="1" ht="20.25" customHeight="1">
      <c r="A21" s="166" t="s">
        <v>1333</v>
      </c>
      <c r="B21" s="177"/>
      <c r="C21" s="172">
        <v>124.79</v>
      </c>
      <c r="D21" s="177"/>
    </row>
    <row r="22" spans="1:4" s="167" customFormat="1" ht="20.25" customHeight="1">
      <c r="A22" s="166" t="s">
        <v>1334</v>
      </c>
      <c r="B22" s="177"/>
      <c r="C22" s="172">
        <v>117.97</v>
      </c>
      <c r="D22" s="177"/>
    </row>
    <row r="23" spans="1:4" s="167" customFormat="1" ht="20.25" customHeight="1" hidden="1">
      <c r="A23" s="166" t="s">
        <v>1335</v>
      </c>
      <c r="B23" s="177"/>
      <c r="C23" s="177">
        <v>0</v>
      </c>
      <c r="D23" s="177"/>
    </row>
    <row r="24" spans="1:4" s="167" customFormat="1" ht="20.25" customHeight="1" hidden="1">
      <c r="A24" s="166" t="s">
        <v>1336</v>
      </c>
      <c r="B24" s="177"/>
      <c r="C24" s="177"/>
      <c r="D24" s="177"/>
    </row>
    <row r="25" spans="1:4" s="167" customFormat="1" ht="20.25" customHeight="1">
      <c r="A25" s="166" t="s">
        <v>1337</v>
      </c>
      <c r="B25" s="177"/>
      <c r="C25" s="172">
        <v>527.7</v>
      </c>
      <c r="D25" s="177"/>
    </row>
    <row r="26" spans="1:4" s="167" customFormat="1" ht="20.25" customHeight="1" hidden="1">
      <c r="A26" s="166" t="s">
        <v>1338</v>
      </c>
      <c r="B26" s="177"/>
      <c r="C26" s="177">
        <v>0</v>
      </c>
      <c r="D26" s="177"/>
    </row>
    <row r="27" spans="1:4" s="167" customFormat="1" ht="20.25" customHeight="1">
      <c r="A27" s="166" t="s">
        <v>1339</v>
      </c>
      <c r="B27" s="177"/>
      <c r="C27" s="172">
        <v>62.52</v>
      </c>
      <c r="D27" s="177"/>
    </row>
    <row r="28" spans="1:4" s="167" customFormat="1" ht="20.25" customHeight="1" hidden="1">
      <c r="A28" s="166" t="s">
        <v>1340</v>
      </c>
      <c r="B28" s="177"/>
      <c r="C28" s="177">
        <v>0</v>
      </c>
      <c r="D28" s="177"/>
    </row>
    <row r="29" spans="1:4" s="167" customFormat="1" ht="20.25" customHeight="1">
      <c r="A29" s="166" t="s">
        <v>1341</v>
      </c>
      <c r="B29" s="177"/>
      <c r="C29" s="172">
        <v>55.45</v>
      </c>
      <c r="D29" s="177"/>
    </row>
    <row r="30" spans="1:4" s="167" customFormat="1" ht="20.25" customHeight="1">
      <c r="A30" s="166" t="s">
        <v>1342</v>
      </c>
      <c r="B30" s="177"/>
      <c r="C30" s="172">
        <v>76.29</v>
      </c>
      <c r="D30" s="177"/>
    </row>
    <row r="31" spans="1:4" s="167" customFormat="1" ht="20.25" customHeight="1">
      <c r="A31" s="166" t="s">
        <v>1343</v>
      </c>
      <c r="B31" s="177"/>
      <c r="C31" s="172">
        <v>110.8862</v>
      </c>
      <c r="D31" s="177"/>
    </row>
    <row r="32" spans="1:4" s="167" customFormat="1" ht="20.25" customHeight="1" hidden="1">
      <c r="A32" s="166" t="s">
        <v>1344</v>
      </c>
      <c r="B32" s="177"/>
      <c r="C32" s="177">
        <v>0</v>
      </c>
      <c r="D32" s="177"/>
    </row>
    <row r="33" spans="1:4" s="167" customFormat="1" ht="20.25" customHeight="1" hidden="1">
      <c r="A33" s="166" t="s">
        <v>1345</v>
      </c>
      <c r="B33" s="177"/>
      <c r="C33" s="177">
        <v>0</v>
      </c>
      <c r="D33" s="177"/>
    </row>
    <row r="34" spans="1:4" s="167" customFormat="1" ht="20.25" customHeight="1" hidden="1">
      <c r="A34" s="166" t="s">
        <v>1346</v>
      </c>
      <c r="B34" s="177"/>
      <c r="C34" s="177">
        <v>0</v>
      </c>
      <c r="D34" s="177"/>
    </row>
    <row r="35" spans="1:4" s="167" customFormat="1" ht="20.25" customHeight="1" hidden="1">
      <c r="A35" s="166" t="s">
        <v>1347</v>
      </c>
      <c r="B35" s="177"/>
      <c r="C35" s="177">
        <v>0</v>
      </c>
      <c r="D35" s="177"/>
    </row>
    <row r="36" spans="1:4" s="167" customFormat="1" ht="20.25" customHeight="1" hidden="1">
      <c r="A36" s="166" t="s">
        <v>1348</v>
      </c>
      <c r="B36" s="177"/>
      <c r="C36" s="177">
        <v>0</v>
      </c>
      <c r="D36" s="177"/>
    </row>
    <row r="37" spans="1:4" s="167" customFormat="1" ht="20.25" customHeight="1">
      <c r="A37" s="166" t="s">
        <v>1349</v>
      </c>
      <c r="B37" s="177"/>
      <c r="C37" s="172">
        <v>894.5732</v>
      </c>
      <c r="D37" s="177"/>
    </row>
    <row r="38" spans="1:4" s="167" customFormat="1" ht="20.25" customHeight="1">
      <c r="A38" s="166" t="s">
        <v>1350</v>
      </c>
      <c r="B38" s="177"/>
      <c r="C38" s="172">
        <v>255.719</v>
      </c>
      <c r="D38" s="177"/>
    </row>
    <row r="39" spans="1:4" s="167" customFormat="1" ht="20.25" customHeight="1" hidden="1">
      <c r="A39" s="166" t="s">
        <v>1351</v>
      </c>
      <c r="B39" s="177"/>
      <c r="C39" s="177"/>
      <c r="D39" s="177"/>
    </row>
    <row r="40" spans="1:4" s="167" customFormat="1" ht="20.25" customHeight="1" hidden="1">
      <c r="A40" s="166" t="s">
        <v>1352</v>
      </c>
      <c r="B40" s="177"/>
      <c r="C40" s="177">
        <v>0</v>
      </c>
      <c r="D40" s="177"/>
    </row>
    <row r="41" spans="1:4" s="167" customFormat="1" ht="20.25" customHeight="1">
      <c r="A41" s="166" t="s">
        <v>1353</v>
      </c>
      <c r="B41" s="177"/>
      <c r="C41" s="172">
        <v>342.11</v>
      </c>
      <c r="D41" s="177"/>
    </row>
    <row r="42" spans="1:4" s="167" customFormat="1" ht="20.25" customHeight="1">
      <c r="A42" s="173" t="s">
        <v>1354</v>
      </c>
      <c r="B42" s="176">
        <f>SUM(C42:D42)</f>
        <v>29922.6398</v>
      </c>
      <c r="C42" s="174">
        <v>23510.269</v>
      </c>
      <c r="D42" s="174">
        <v>6412.3708</v>
      </c>
    </row>
    <row r="43" spans="1:4" s="167" customFormat="1" ht="20.25" customHeight="1">
      <c r="A43" s="166" t="s">
        <v>1355</v>
      </c>
      <c r="B43" s="177"/>
      <c r="C43" s="172">
        <v>94.2592</v>
      </c>
      <c r="D43" s="177"/>
    </row>
    <row r="44" spans="1:4" s="167" customFormat="1" ht="20.25" customHeight="1">
      <c r="A44" s="166" t="s">
        <v>1356</v>
      </c>
      <c r="B44" s="177"/>
      <c r="C44" s="172">
        <v>17563.2037</v>
      </c>
      <c r="D44" s="177"/>
    </row>
    <row r="45" spans="1:4" s="167" customFormat="1" ht="20.25" customHeight="1" hidden="1">
      <c r="A45" s="166" t="s">
        <v>1357</v>
      </c>
      <c r="B45" s="177"/>
      <c r="C45" s="177">
        <v>0</v>
      </c>
      <c r="D45" s="177"/>
    </row>
    <row r="46" spans="1:4" s="167" customFormat="1" ht="20.25" customHeight="1" hidden="1">
      <c r="A46" s="166" t="s">
        <v>1358</v>
      </c>
      <c r="B46" s="177"/>
      <c r="C46" s="177">
        <v>0</v>
      </c>
      <c r="D46" s="177"/>
    </row>
    <row r="47" spans="1:4" s="167" customFormat="1" ht="20.25" customHeight="1">
      <c r="A47" s="166" t="s">
        <v>1359</v>
      </c>
      <c r="B47" s="177"/>
      <c r="C47" s="172">
        <v>394.3391</v>
      </c>
      <c r="D47" s="177"/>
    </row>
    <row r="48" spans="1:4" s="167" customFormat="1" ht="20.25" customHeight="1" hidden="1">
      <c r="A48" s="166" t="s">
        <v>1360</v>
      </c>
      <c r="B48" s="177"/>
      <c r="C48" s="177">
        <v>0</v>
      </c>
      <c r="D48" s="177"/>
    </row>
    <row r="49" spans="1:4" s="167" customFormat="1" ht="20.25" customHeight="1" hidden="1">
      <c r="A49" s="166" t="s">
        <v>1361</v>
      </c>
      <c r="B49" s="177"/>
      <c r="C49" s="177">
        <v>0</v>
      </c>
      <c r="D49" s="177"/>
    </row>
    <row r="50" spans="1:4" s="167" customFormat="1" ht="20.25" customHeight="1">
      <c r="A50" s="166" t="s">
        <v>1362</v>
      </c>
      <c r="B50" s="177"/>
      <c r="C50" s="172">
        <v>11.3028</v>
      </c>
      <c r="D50" s="177"/>
    </row>
    <row r="51" spans="1:4" s="167" customFormat="1" ht="20.25" customHeight="1">
      <c r="A51" s="166" t="s">
        <v>1363</v>
      </c>
      <c r="B51" s="177"/>
      <c r="C51" s="172">
        <v>36.378</v>
      </c>
      <c r="D51" s="177"/>
    </row>
    <row r="52" spans="1:4" s="167" customFormat="1" ht="20.25" customHeight="1" hidden="1">
      <c r="A52" s="166" t="s">
        <v>1364</v>
      </c>
      <c r="B52" s="177"/>
      <c r="C52" s="177">
        <v>0</v>
      </c>
      <c r="D52" s="177"/>
    </row>
    <row r="53" spans="1:4" s="167" customFormat="1" ht="20.25" customHeight="1">
      <c r="A53" s="166" t="s">
        <v>1365</v>
      </c>
      <c r="B53" s="177"/>
      <c r="C53" s="172">
        <v>5410.7862</v>
      </c>
      <c r="D53" s="177"/>
    </row>
    <row r="54" spans="1:4" s="167" customFormat="1" ht="20.25" customHeight="1" hidden="1">
      <c r="A54" s="166" t="s">
        <v>1366</v>
      </c>
      <c r="B54" s="177"/>
      <c r="C54" s="177">
        <v>0</v>
      </c>
      <c r="D54" s="177"/>
    </row>
    <row r="55" spans="1:4" s="167" customFormat="1" ht="20.25" customHeight="1" hidden="1">
      <c r="A55" s="166" t="s">
        <v>1367</v>
      </c>
      <c r="B55" s="177"/>
      <c r="C55" s="177">
        <v>0</v>
      </c>
      <c r="D55" s="177"/>
    </row>
    <row r="56" spans="1:4" s="167" customFormat="1" ht="20.25" customHeight="1" hidden="1">
      <c r="A56" s="166" t="s">
        <v>1368</v>
      </c>
      <c r="B56" s="177"/>
      <c r="C56" s="177"/>
      <c r="D56" s="177"/>
    </row>
    <row r="57" spans="1:4" s="167" customFormat="1" ht="20.25" customHeight="1">
      <c r="A57" s="173" t="s">
        <v>1369</v>
      </c>
      <c r="B57" s="176">
        <f>D57</f>
        <v>693.7506</v>
      </c>
      <c r="C57" s="176">
        <v>0</v>
      </c>
      <c r="D57" s="174">
        <v>693.7506</v>
      </c>
    </row>
    <row r="58" spans="1:4" s="167" customFormat="1" ht="20.25" customHeight="1" hidden="1">
      <c r="A58" s="173" t="s">
        <v>1370</v>
      </c>
      <c r="B58" s="176"/>
      <c r="C58" s="176">
        <v>0</v>
      </c>
      <c r="D58" s="176"/>
    </row>
    <row r="59" spans="1:4" s="167" customFormat="1" ht="20.25" customHeight="1" hidden="1">
      <c r="A59" s="173" t="s">
        <v>1371</v>
      </c>
      <c r="B59" s="176"/>
      <c r="C59" s="176">
        <v>0</v>
      </c>
      <c r="D59" s="176"/>
    </row>
    <row r="60" spans="1:4" s="167" customFormat="1" ht="20.25" customHeight="1" hidden="1">
      <c r="A60" s="173" t="s">
        <v>1372</v>
      </c>
      <c r="B60" s="176"/>
      <c r="C60" s="176">
        <v>0</v>
      </c>
      <c r="D60" s="176"/>
    </row>
    <row r="61" spans="1:4" s="167" customFormat="1" ht="20.25" customHeight="1" hidden="1">
      <c r="A61" s="173" t="s">
        <v>1373</v>
      </c>
      <c r="B61" s="176"/>
      <c r="C61" s="176">
        <v>0</v>
      </c>
      <c r="D61" s="176"/>
    </row>
    <row r="62" spans="1:4" s="167" customFormat="1" ht="20.25" customHeight="1">
      <c r="A62" s="173" t="s">
        <v>1374</v>
      </c>
      <c r="B62" s="176">
        <v>0</v>
      </c>
      <c r="C62" s="176">
        <v>0</v>
      </c>
      <c r="D62" s="176">
        <v>0</v>
      </c>
    </row>
    <row r="63" spans="1:4" s="167" customFormat="1" ht="20.25" customHeight="1" hidden="1">
      <c r="A63" s="173" t="s">
        <v>1375</v>
      </c>
      <c r="B63" s="176">
        <v>0</v>
      </c>
      <c r="C63" s="176">
        <v>0</v>
      </c>
      <c r="D63" s="176">
        <v>0</v>
      </c>
    </row>
    <row r="64" spans="1:4" s="167" customFormat="1" ht="20.25" customHeight="1" hidden="1">
      <c r="A64" s="173" t="s">
        <v>1376</v>
      </c>
      <c r="B64" s="176">
        <v>0</v>
      </c>
      <c r="C64" s="176">
        <v>0</v>
      </c>
      <c r="D64" s="176">
        <v>0</v>
      </c>
    </row>
    <row r="65" spans="1:4" s="167" customFormat="1" ht="19.5" customHeight="1">
      <c r="A65" s="173" t="s">
        <v>1377</v>
      </c>
      <c r="B65" s="176">
        <f>D65</f>
        <v>1500</v>
      </c>
      <c r="C65" s="176"/>
      <c r="D65" s="176">
        <v>1500</v>
      </c>
    </row>
    <row r="66" spans="1:4" s="167" customFormat="1" ht="20.25" customHeight="1" hidden="1">
      <c r="A66" s="173" t="s">
        <v>1378</v>
      </c>
      <c r="B66" s="176"/>
      <c r="C66" s="176"/>
      <c r="D66" s="176"/>
    </row>
    <row r="67" spans="1:4" s="167" customFormat="1" ht="20.25" customHeight="1" hidden="1">
      <c r="A67" s="173" t="s">
        <v>1379</v>
      </c>
      <c r="B67" s="176"/>
      <c r="C67" s="176"/>
      <c r="D67" s="176"/>
    </row>
    <row r="68" spans="1:4" s="167" customFormat="1" ht="20.25" customHeight="1">
      <c r="A68" s="173" t="s">
        <v>1380</v>
      </c>
      <c r="B68" s="176">
        <f>D68</f>
        <v>3198</v>
      </c>
      <c r="C68" s="176">
        <v>0</v>
      </c>
      <c r="D68" s="174">
        <v>3198</v>
      </c>
    </row>
    <row r="69" spans="1:4" s="167" customFormat="1" ht="20.25" customHeight="1" hidden="1">
      <c r="A69" s="173" t="s">
        <v>1381</v>
      </c>
      <c r="B69" s="176">
        <v>0</v>
      </c>
      <c r="C69" s="176">
        <v>0</v>
      </c>
      <c r="D69" s="176"/>
    </row>
    <row r="70" spans="1:4" s="167" customFormat="1" ht="20.25" customHeight="1" hidden="1">
      <c r="A70" s="173" t="s">
        <v>1382</v>
      </c>
      <c r="B70" s="176">
        <v>0</v>
      </c>
      <c r="C70" s="176">
        <v>0</v>
      </c>
      <c r="D70" s="176"/>
    </row>
    <row r="71" spans="1:4" s="167" customFormat="1" ht="20.25" customHeight="1" hidden="1">
      <c r="A71" s="173" t="s">
        <v>1383</v>
      </c>
      <c r="B71" s="176">
        <v>0</v>
      </c>
      <c r="C71" s="176">
        <v>0</v>
      </c>
      <c r="D71" s="176"/>
    </row>
    <row r="72" spans="1:4" s="167" customFormat="1" ht="20.25" customHeight="1" hidden="1">
      <c r="A72" s="173" t="s">
        <v>1384</v>
      </c>
      <c r="B72" s="176">
        <v>0</v>
      </c>
      <c r="C72" s="176">
        <v>0</v>
      </c>
      <c r="D72" s="176"/>
    </row>
    <row r="73" spans="1:4" s="167" customFormat="1" ht="20.25" customHeight="1" hidden="1">
      <c r="A73" s="173" t="s">
        <v>1385</v>
      </c>
      <c r="B73" s="176">
        <v>0</v>
      </c>
      <c r="C73" s="176">
        <v>0</v>
      </c>
      <c r="D73" s="176"/>
    </row>
    <row r="74" spans="1:4" s="167" customFormat="1" ht="20.25" customHeight="1" hidden="1">
      <c r="A74" s="173" t="s">
        <v>1386</v>
      </c>
      <c r="B74" s="176">
        <v>0</v>
      </c>
      <c r="C74" s="176">
        <v>0</v>
      </c>
      <c r="D74" s="176"/>
    </row>
    <row r="75" spans="1:4" s="167" customFormat="1" ht="20.25" customHeight="1" hidden="1">
      <c r="A75" s="173" t="s">
        <v>1387</v>
      </c>
      <c r="B75" s="176">
        <v>0</v>
      </c>
      <c r="C75" s="176">
        <v>0</v>
      </c>
      <c r="D75" s="176"/>
    </row>
    <row r="76" spans="1:4" s="167" customFormat="1" ht="20.25" customHeight="1" hidden="1">
      <c r="A76" s="173" t="s">
        <v>1388</v>
      </c>
      <c r="B76" s="176">
        <v>0</v>
      </c>
      <c r="C76" s="176">
        <v>0</v>
      </c>
      <c r="D76" s="176"/>
    </row>
    <row r="77" spans="1:4" s="167" customFormat="1" ht="20.25" customHeight="1" hidden="1">
      <c r="A77" s="173" t="s">
        <v>1389</v>
      </c>
      <c r="B77" s="176">
        <v>0</v>
      </c>
      <c r="C77" s="176">
        <v>0</v>
      </c>
      <c r="D77" s="176"/>
    </row>
    <row r="78" spans="1:4" s="167" customFormat="1" ht="20.25" customHeight="1" hidden="1">
      <c r="A78" s="173" t="s">
        <v>1390</v>
      </c>
      <c r="B78" s="176"/>
      <c r="C78" s="176"/>
      <c r="D78" s="176"/>
    </row>
    <row r="79" spans="1:4" s="167" customFormat="1" ht="20.25" customHeight="1">
      <c r="A79" s="173" t="s">
        <v>1391</v>
      </c>
      <c r="B79" s="176">
        <f>D79</f>
        <v>8917.4827</v>
      </c>
      <c r="C79" s="176">
        <v>0</v>
      </c>
      <c r="D79" s="174">
        <v>8917.4827</v>
      </c>
    </row>
    <row r="80" spans="1:4" s="167" customFormat="1" ht="20.25" customHeight="1" hidden="1">
      <c r="A80" s="173" t="s">
        <v>1381</v>
      </c>
      <c r="B80" s="176"/>
      <c r="C80" s="176"/>
      <c r="D80" s="176"/>
    </row>
    <row r="81" spans="1:4" s="167" customFormat="1" ht="20.25" customHeight="1" hidden="1">
      <c r="A81" s="173" t="s">
        <v>1382</v>
      </c>
      <c r="B81" s="176"/>
      <c r="C81" s="176"/>
      <c r="D81" s="176"/>
    </row>
    <row r="82" spans="1:4" s="167" customFormat="1" ht="20.25" customHeight="1" hidden="1">
      <c r="A82" s="173" t="s">
        <v>1383</v>
      </c>
      <c r="B82" s="176"/>
      <c r="C82" s="176"/>
      <c r="D82" s="176"/>
    </row>
    <row r="83" spans="1:4" s="167" customFormat="1" ht="20.25" customHeight="1" hidden="1">
      <c r="A83" s="173" t="s">
        <v>1384</v>
      </c>
      <c r="B83" s="176"/>
      <c r="C83" s="176"/>
      <c r="D83" s="176"/>
    </row>
    <row r="84" spans="1:4" s="167" customFormat="1" ht="20.25" customHeight="1" hidden="1">
      <c r="A84" s="173" t="s">
        <v>1385</v>
      </c>
      <c r="B84" s="176"/>
      <c r="C84" s="176"/>
      <c r="D84" s="176"/>
    </row>
    <row r="85" spans="1:4" s="167" customFormat="1" ht="20.25" customHeight="1" hidden="1">
      <c r="A85" s="173" t="s">
        <v>1386</v>
      </c>
      <c r="B85" s="176"/>
      <c r="C85" s="176"/>
      <c r="D85" s="176"/>
    </row>
    <row r="86" spans="1:4" s="167" customFormat="1" ht="20.25" customHeight="1" hidden="1">
      <c r="A86" s="173" t="s">
        <v>1387</v>
      </c>
      <c r="B86" s="176"/>
      <c r="C86" s="176"/>
      <c r="D86" s="176"/>
    </row>
    <row r="87" spans="1:4" s="167" customFormat="1" ht="20.25" customHeight="1" hidden="1">
      <c r="A87" s="173" t="s">
        <v>1392</v>
      </c>
      <c r="B87" s="176"/>
      <c r="C87" s="176"/>
      <c r="D87" s="176"/>
    </row>
    <row r="88" spans="1:4" s="167" customFormat="1" ht="20.25" customHeight="1" hidden="1">
      <c r="A88" s="173" t="s">
        <v>1393</v>
      </c>
      <c r="B88" s="176"/>
      <c r="C88" s="176"/>
      <c r="D88" s="176"/>
    </row>
    <row r="89" spans="1:4" s="167" customFormat="1" ht="20.25" customHeight="1" hidden="1">
      <c r="A89" s="173" t="s">
        <v>1394</v>
      </c>
      <c r="B89" s="176"/>
      <c r="C89" s="176"/>
      <c r="D89" s="176"/>
    </row>
    <row r="90" spans="1:4" s="167" customFormat="1" ht="20.25" customHeight="1" hidden="1">
      <c r="A90" s="173" t="s">
        <v>1395</v>
      </c>
      <c r="B90" s="176"/>
      <c r="C90" s="176"/>
      <c r="D90" s="176"/>
    </row>
    <row r="91" spans="1:4" s="167" customFormat="1" ht="20.25" customHeight="1" hidden="1">
      <c r="A91" s="173" t="s">
        <v>1388</v>
      </c>
      <c r="B91" s="176"/>
      <c r="C91" s="176"/>
      <c r="D91" s="176"/>
    </row>
    <row r="92" spans="1:4" s="167" customFormat="1" ht="20.25" customHeight="1" hidden="1">
      <c r="A92" s="173" t="s">
        <v>1389</v>
      </c>
      <c r="B92" s="176"/>
      <c r="C92" s="176"/>
      <c r="D92" s="176"/>
    </row>
    <row r="93" spans="1:4" s="167" customFormat="1" ht="20.25" customHeight="1" hidden="1">
      <c r="A93" s="173" t="s">
        <v>1396</v>
      </c>
      <c r="B93" s="176"/>
      <c r="C93" s="176"/>
      <c r="D93" s="176"/>
    </row>
    <row r="94" spans="1:4" s="167" customFormat="1" ht="20.25" customHeight="1" hidden="1">
      <c r="A94" s="173" t="s">
        <v>1397</v>
      </c>
      <c r="B94" s="176"/>
      <c r="C94" s="176"/>
      <c r="D94" s="176"/>
    </row>
    <row r="95" spans="1:4" s="167" customFormat="1" ht="20.25" customHeight="1">
      <c r="A95" s="173" t="s">
        <v>1398</v>
      </c>
      <c r="B95" s="176">
        <f>D95</f>
        <v>5000.4515</v>
      </c>
      <c r="C95" s="176">
        <v>0</v>
      </c>
      <c r="D95" s="174">
        <v>5000.4515</v>
      </c>
    </row>
    <row r="96" spans="1:4" s="167" customFormat="1" ht="20.25" customHeight="1" hidden="1">
      <c r="A96" s="173" t="s">
        <v>1399</v>
      </c>
      <c r="B96" s="176"/>
      <c r="C96" s="176"/>
      <c r="D96" s="176"/>
    </row>
    <row r="97" spans="1:4" s="167" customFormat="1" ht="20.25" customHeight="1" hidden="1">
      <c r="A97" s="173" t="s">
        <v>1400</v>
      </c>
      <c r="B97" s="176"/>
      <c r="C97" s="176"/>
      <c r="D97" s="176"/>
    </row>
    <row r="98" spans="1:4" s="167" customFormat="1" ht="20.25" customHeight="1" hidden="1">
      <c r="A98" s="173" t="s">
        <v>1401</v>
      </c>
      <c r="B98" s="176"/>
      <c r="C98" s="176"/>
      <c r="D98" s="176"/>
    </row>
    <row r="99" spans="1:4" s="167" customFormat="1" ht="20.25" customHeight="1" hidden="1">
      <c r="A99" s="173" t="s">
        <v>1402</v>
      </c>
      <c r="B99" s="176"/>
      <c r="C99" s="176"/>
      <c r="D99" s="176"/>
    </row>
    <row r="100" spans="1:4" s="167" customFormat="1" ht="20.25" customHeight="1" hidden="1">
      <c r="A100" s="173" t="s">
        <v>1403</v>
      </c>
      <c r="B100" s="176"/>
      <c r="C100" s="176"/>
      <c r="D100" s="176"/>
    </row>
    <row r="101" spans="1:4" s="167" customFormat="1" ht="20.25" customHeight="1" hidden="1">
      <c r="A101" s="173" t="s">
        <v>1404</v>
      </c>
      <c r="B101" s="176"/>
      <c r="C101" s="176"/>
      <c r="D101" s="176"/>
    </row>
    <row r="102" spans="1:4" s="167" customFormat="1" ht="20.25" customHeight="1">
      <c r="A102" s="175" t="s">
        <v>1407</v>
      </c>
      <c r="B102" s="178">
        <f>B6+B14+B42+B57+B62+B65+B68+B79+B95</f>
        <v>140962.4369</v>
      </c>
      <c r="C102" s="178">
        <f>C6+C14+C42+C57+C62+C65+C68+C79+C95</f>
        <v>85364.6182</v>
      </c>
      <c r="D102" s="178">
        <f>D6+D14+D42+D57+D62+D65+D68+D79+D95</f>
        <v>55597.8187</v>
      </c>
    </row>
  </sheetData>
  <mergeCells count="4">
    <mergeCell ref="A2:D2"/>
    <mergeCell ref="A4:A5"/>
    <mergeCell ref="B4:B5"/>
    <mergeCell ref="C4:D4"/>
  </mergeCells>
  <printOptions/>
  <pageMargins left="0.52" right="0.57" top="0.52" bottom="1" header="0.5" footer="0.5"/>
  <pageSetup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showZeros="0" workbookViewId="0" topLeftCell="A1">
      <pane xSplit="1" ySplit="6" topLeftCell="B103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42" sqref="A142"/>
    </sheetView>
  </sheetViews>
  <sheetFormatPr defaultColWidth="9.00390625" defaultRowHeight="14.25"/>
  <cols>
    <col min="1" max="1" width="41.875" style="85" customWidth="1"/>
    <col min="2" max="2" width="10.25390625" style="100" hidden="1" customWidth="1"/>
    <col min="3" max="3" width="10.25390625" style="100" customWidth="1"/>
    <col min="4" max="4" width="10.50390625" style="100" customWidth="1"/>
    <col min="5" max="5" width="11.00390625" style="103" customWidth="1"/>
    <col min="6" max="6" width="10.75390625" style="100" customWidth="1"/>
    <col min="7" max="7" width="9.25390625" style="85" customWidth="1"/>
    <col min="8" max="8" width="9.125" style="100" customWidth="1"/>
    <col min="9" max="9" width="9.625" style="100" customWidth="1"/>
    <col min="10" max="10" width="8.75390625" style="85" customWidth="1"/>
    <col min="11" max="11" width="24.125" style="85" hidden="1" customWidth="1"/>
    <col min="12" max="16384" width="9.00390625" style="85" customWidth="1"/>
  </cols>
  <sheetData>
    <row r="1" ht="12.75">
      <c r="A1" s="90" t="s">
        <v>187</v>
      </c>
    </row>
    <row r="2" spans="1:11" ht="24" customHeight="1">
      <c r="A2" s="212" t="s">
        <v>149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s="90" customFormat="1" ht="14.25" customHeight="1">
      <c r="A3" s="86"/>
      <c r="B3" s="87"/>
      <c r="C3" s="87"/>
      <c r="D3" s="88"/>
      <c r="E3" s="102"/>
      <c r="F3" s="88"/>
      <c r="G3" s="89"/>
      <c r="H3" s="88"/>
      <c r="I3" s="206" t="s">
        <v>1232</v>
      </c>
      <c r="J3" s="206"/>
      <c r="K3" s="206"/>
    </row>
    <row r="4" spans="1:11" s="90" customFormat="1" ht="17.25" customHeight="1">
      <c r="A4" s="180" t="s">
        <v>0</v>
      </c>
      <c r="B4" s="213" t="s">
        <v>1307</v>
      </c>
      <c r="C4" s="180" t="s">
        <v>1302</v>
      </c>
      <c r="D4" s="180"/>
      <c r="E4" s="180"/>
      <c r="F4" s="180"/>
      <c r="G4" s="180"/>
      <c r="H4" s="180" t="s">
        <v>1</v>
      </c>
      <c r="I4" s="180"/>
      <c r="J4" s="180"/>
      <c r="K4" s="161"/>
    </row>
    <row r="5" spans="1:11" s="90" customFormat="1" ht="17.25" customHeight="1">
      <c r="A5" s="180"/>
      <c r="B5" s="213"/>
      <c r="C5" s="213" t="s">
        <v>1303</v>
      </c>
      <c r="D5" s="213" t="s">
        <v>1304</v>
      </c>
      <c r="E5" s="215" t="s">
        <v>45</v>
      </c>
      <c r="F5" s="214" t="s">
        <v>203</v>
      </c>
      <c r="G5" s="205"/>
      <c r="H5" s="213" t="s">
        <v>1303</v>
      </c>
      <c r="I5" s="214" t="s">
        <v>181</v>
      </c>
      <c r="J5" s="205"/>
      <c r="K5" s="162"/>
    </row>
    <row r="6" spans="1:11" s="90" customFormat="1" ht="17.25" customHeight="1">
      <c r="A6" s="180"/>
      <c r="B6" s="213"/>
      <c r="C6" s="213"/>
      <c r="D6" s="213"/>
      <c r="E6" s="216"/>
      <c r="F6" s="41" t="s">
        <v>205</v>
      </c>
      <c r="G6" s="42" t="s">
        <v>1313</v>
      </c>
      <c r="H6" s="213"/>
      <c r="I6" s="41" t="s">
        <v>205</v>
      </c>
      <c r="J6" s="42" t="s">
        <v>1313</v>
      </c>
      <c r="K6" s="162" t="s">
        <v>2</v>
      </c>
    </row>
    <row r="7" spans="1:11" s="90" customFormat="1" ht="17.25" customHeight="1">
      <c r="A7" s="30" t="s">
        <v>3</v>
      </c>
      <c r="B7" s="92"/>
      <c r="C7" s="93">
        <v>300</v>
      </c>
      <c r="D7" s="92">
        <v>114</v>
      </c>
      <c r="E7" s="97">
        <f>D7/C7*100</f>
        <v>38</v>
      </c>
      <c r="F7" s="92">
        <f aca="true" t="shared" si="0" ref="F7:F40">D7-B7</f>
        <v>114</v>
      </c>
      <c r="G7" s="94"/>
      <c r="H7" s="92">
        <v>100</v>
      </c>
      <c r="I7" s="92">
        <f>H7-D7</f>
        <v>-14</v>
      </c>
      <c r="J7" s="94">
        <f>(H7-D7)/D7*100</f>
        <v>-12.280701754385964</v>
      </c>
      <c r="K7" s="163"/>
    </row>
    <row r="8" spans="1:11" s="90" customFormat="1" ht="17.25" customHeight="1">
      <c r="A8" s="30" t="s">
        <v>4</v>
      </c>
      <c r="B8" s="92"/>
      <c r="C8" s="93"/>
      <c r="D8" s="92"/>
      <c r="E8" s="97"/>
      <c r="F8" s="92">
        <f t="shared" si="0"/>
        <v>0</v>
      </c>
      <c r="G8" s="94"/>
      <c r="H8" s="92"/>
      <c r="I8" s="92">
        <f aca="true" t="shared" si="1" ref="I8:I36">H8-D8</f>
        <v>0</v>
      </c>
      <c r="J8" s="94"/>
      <c r="K8" s="164" t="s">
        <v>5</v>
      </c>
    </row>
    <row r="9" spans="1:11" s="90" customFormat="1" ht="17.25" customHeight="1">
      <c r="A9" s="30" t="s">
        <v>6</v>
      </c>
      <c r="B9" s="92">
        <v>1632</v>
      </c>
      <c r="C9" s="93"/>
      <c r="D9" s="92"/>
      <c r="E9" s="97"/>
      <c r="F9" s="92">
        <f t="shared" si="0"/>
        <v>-1632</v>
      </c>
      <c r="G9" s="94">
        <f>(D9-B9)/B9*100</f>
        <v>-100</v>
      </c>
      <c r="H9" s="92"/>
      <c r="I9" s="92">
        <f t="shared" si="1"/>
        <v>0</v>
      </c>
      <c r="J9" s="94"/>
      <c r="K9" s="164" t="s">
        <v>5</v>
      </c>
    </row>
    <row r="10" spans="1:11" s="90" customFormat="1" ht="17.25" customHeight="1">
      <c r="A10" s="30" t="s">
        <v>7</v>
      </c>
      <c r="B10" s="92"/>
      <c r="C10" s="93"/>
      <c r="D10" s="92"/>
      <c r="E10" s="97"/>
      <c r="F10" s="92">
        <f t="shared" si="0"/>
        <v>0</v>
      </c>
      <c r="G10" s="94"/>
      <c r="H10" s="92"/>
      <c r="I10" s="92">
        <f t="shared" si="1"/>
        <v>0</v>
      </c>
      <c r="J10" s="94"/>
      <c r="K10" s="165"/>
    </row>
    <row r="11" spans="1:11" s="90" customFormat="1" ht="17.25" customHeight="1">
      <c r="A11" s="30" t="s">
        <v>8</v>
      </c>
      <c r="B11" s="92"/>
      <c r="C11" s="93"/>
      <c r="D11" s="92"/>
      <c r="E11" s="97"/>
      <c r="F11" s="92">
        <f t="shared" si="0"/>
        <v>0</v>
      </c>
      <c r="G11" s="94"/>
      <c r="H11" s="92"/>
      <c r="I11" s="92">
        <f t="shared" si="1"/>
        <v>0</v>
      </c>
      <c r="J11" s="94"/>
      <c r="K11" s="17"/>
    </row>
    <row r="12" spans="1:11" s="90" customFormat="1" ht="17.25" customHeight="1">
      <c r="A12" s="30" t="s">
        <v>9</v>
      </c>
      <c r="B12" s="92">
        <v>434</v>
      </c>
      <c r="C12" s="93"/>
      <c r="D12" s="92"/>
      <c r="E12" s="97"/>
      <c r="F12" s="92">
        <f t="shared" si="0"/>
        <v>-434</v>
      </c>
      <c r="G12" s="94">
        <f>(D12-B12)/B12*100</f>
        <v>-100</v>
      </c>
      <c r="H12" s="92"/>
      <c r="I12" s="92">
        <f t="shared" si="1"/>
        <v>0</v>
      </c>
      <c r="J12" s="94"/>
      <c r="K12" s="30" t="s">
        <v>5</v>
      </c>
    </row>
    <row r="13" spans="1:11" s="90" customFormat="1" ht="17.25" customHeight="1">
      <c r="A13" s="30" t="s">
        <v>10</v>
      </c>
      <c r="B13" s="92"/>
      <c r="C13" s="93"/>
      <c r="D13" s="92"/>
      <c r="E13" s="97"/>
      <c r="F13" s="92">
        <f t="shared" si="0"/>
        <v>0</v>
      </c>
      <c r="G13" s="94"/>
      <c r="H13" s="92"/>
      <c r="I13" s="92">
        <f t="shared" si="1"/>
        <v>0</v>
      </c>
      <c r="J13" s="94"/>
      <c r="K13" s="30" t="s">
        <v>5</v>
      </c>
    </row>
    <row r="14" spans="1:11" s="90" customFormat="1" ht="17.25" customHeight="1">
      <c r="A14" s="30" t="s">
        <v>11</v>
      </c>
      <c r="B14" s="92"/>
      <c r="C14" s="93"/>
      <c r="D14" s="92"/>
      <c r="E14" s="97"/>
      <c r="F14" s="92">
        <f t="shared" si="0"/>
        <v>0</v>
      </c>
      <c r="G14" s="94"/>
      <c r="H14" s="92"/>
      <c r="I14" s="92">
        <f t="shared" si="1"/>
        <v>0</v>
      </c>
      <c r="J14" s="94"/>
      <c r="K14" s="30" t="s">
        <v>5</v>
      </c>
    </row>
    <row r="15" spans="1:11" s="90" customFormat="1" ht="17.25" customHeight="1">
      <c r="A15" s="30" t="s">
        <v>12</v>
      </c>
      <c r="B15" s="92">
        <v>1671</v>
      </c>
      <c r="C15" s="93"/>
      <c r="D15" s="92"/>
      <c r="E15" s="97"/>
      <c r="F15" s="92">
        <f t="shared" si="0"/>
        <v>-1671</v>
      </c>
      <c r="G15" s="94">
        <f>(D15-B15)/B15*100</f>
        <v>-100</v>
      </c>
      <c r="H15" s="92"/>
      <c r="I15" s="92">
        <f t="shared" si="1"/>
        <v>0</v>
      </c>
      <c r="J15" s="94"/>
      <c r="K15" s="30" t="s">
        <v>5</v>
      </c>
    </row>
    <row r="16" spans="1:11" s="90" customFormat="1" ht="17.25" customHeight="1">
      <c r="A16" s="30" t="s">
        <v>13</v>
      </c>
      <c r="B16" s="92"/>
      <c r="C16" s="93">
        <v>40</v>
      </c>
      <c r="D16" s="92">
        <v>122</v>
      </c>
      <c r="E16" s="97">
        <f>D16/C16*100</f>
        <v>305</v>
      </c>
      <c r="F16" s="92">
        <f t="shared" si="0"/>
        <v>122</v>
      </c>
      <c r="G16" s="94"/>
      <c r="H16" s="92"/>
      <c r="I16" s="92">
        <f t="shared" si="1"/>
        <v>-122</v>
      </c>
      <c r="J16" s="94">
        <f>(H16-D16)/D16*100</f>
        <v>-100</v>
      </c>
      <c r="K16" s="30" t="s">
        <v>5</v>
      </c>
    </row>
    <row r="17" spans="1:11" s="90" customFormat="1" ht="17.25" customHeight="1">
      <c r="A17" s="30" t="s">
        <v>14</v>
      </c>
      <c r="B17" s="92"/>
      <c r="C17" s="93"/>
      <c r="D17" s="92">
        <v>1237</v>
      </c>
      <c r="E17" s="97"/>
      <c r="F17" s="92">
        <f t="shared" si="0"/>
        <v>1237</v>
      </c>
      <c r="G17" s="94"/>
      <c r="H17" s="92">
        <v>1200</v>
      </c>
      <c r="I17" s="92">
        <f t="shared" si="1"/>
        <v>-37</v>
      </c>
      <c r="J17" s="94">
        <f>(H17-D17)/D17*100</f>
        <v>-2.9911075181891675</v>
      </c>
      <c r="K17" s="30" t="s">
        <v>15</v>
      </c>
    </row>
    <row r="18" spans="1:11" s="90" customFormat="1" ht="17.25" customHeight="1">
      <c r="A18" s="30" t="s">
        <v>16</v>
      </c>
      <c r="B18" s="92">
        <v>180</v>
      </c>
      <c r="C18" s="93"/>
      <c r="D18" s="92"/>
      <c r="E18" s="97"/>
      <c r="F18" s="92">
        <f t="shared" si="0"/>
        <v>-180</v>
      </c>
      <c r="G18" s="94">
        <f aca="true" t="shared" si="2" ref="G18:G24">(D18-B18)/B18*100</f>
        <v>-100</v>
      </c>
      <c r="H18" s="92"/>
      <c r="I18" s="92">
        <f t="shared" si="1"/>
        <v>0</v>
      </c>
      <c r="J18" s="94"/>
      <c r="K18" s="30" t="s">
        <v>5</v>
      </c>
    </row>
    <row r="19" spans="1:11" s="90" customFormat="1" ht="17.25" customHeight="1">
      <c r="A19" s="30" t="s">
        <v>17</v>
      </c>
      <c r="B19" s="92">
        <v>1453</v>
      </c>
      <c r="C19" s="92">
        <f>3250-350</f>
        <v>2900</v>
      </c>
      <c r="D19" s="92"/>
      <c r="E19" s="97">
        <f>D19/C19*100</f>
        <v>0</v>
      </c>
      <c r="F19" s="92">
        <f t="shared" si="0"/>
        <v>-1453</v>
      </c>
      <c r="G19" s="94">
        <f t="shared" si="2"/>
        <v>-100</v>
      </c>
      <c r="H19" s="92"/>
      <c r="I19" s="92">
        <f t="shared" si="1"/>
        <v>0</v>
      </c>
      <c r="J19" s="94"/>
      <c r="K19" s="17"/>
    </row>
    <row r="20" spans="1:11" s="90" customFormat="1" ht="17.25" customHeight="1">
      <c r="A20" s="30" t="s">
        <v>18</v>
      </c>
      <c r="B20" s="92">
        <v>80</v>
      </c>
      <c r="C20" s="93">
        <v>300</v>
      </c>
      <c r="D20" s="92">
        <v>62</v>
      </c>
      <c r="E20" s="97">
        <f>D20/C20*100</f>
        <v>20.666666666666668</v>
      </c>
      <c r="F20" s="92">
        <f t="shared" si="0"/>
        <v>-18</v>
      </c>
      <c r="G20" s="94">
        <f t="shared" si="2"/>
        <v>-22.5</v>
      </c>
      <c r="H20" s="92">
        <v>400</v>
      </c>
      <c r="I20" s="92">
        <f t="shared" si="1"/>
        <v>338</v>
      </c>
      <c r="J20" s="94">
        <f>(H20-D20)/D20*100</f>
        <v>545.1612903225806</v>
      </c>
      <c r="K20" s="17"/>
    </row>
    <row r="21" spans="1:11" s="90" customFormat="1" ht="17.25" customHeight="1">
      <c r="A21" s="30" t="s">
        <v>19</v>
      </c>
      <c r="B21" s="92">
        <v>1329</v>
      </c>
      <c r="C21" s="93">
        <v>2600</v>
      </c>
      <c r="D21" s="92">
        <v>2999</v>
      </c>
      <c r="E21" s="97">
        <f>D21/C21*100</f>
        <v>115.34615384615385</v>
      </c>
      <c r="F21" s="92">
        <f t="shared" si="0"/>
        <v>1670</v>
      </c>
      <c r="G21" s="94">
        <f t="shared" si="2"/>
        <v>125.6583897667419</v>
      </c>
      <c r="H21" s="92">
        <v>3250</v>
      </c>
      <c r="I21" s="92">
        <f t="shared" si="1"/>
        <v>251</v>
      </c>
      <c r="J21" s="94">
        <f>(H21-D21)/D21*100</f>
        <v>8.369456485495165</v>
      </c>
      <c r="K21" s="17"/>
    </row>
    <row r="22" spans="1:11" s="90" customFormat="1" ht="17.25" customHeight="1">
      <c r="A22" s="30" t="s">
        <v>20</v>
      </c>
      <c r="B22" s="92">
        <v>29</v>
      </c>
      <c r="C22" s="93">
        <v>136</v>
      </c>
      <c r="D22" s="92">
        <v>223</v>
      </c>
      <c r="E22" s="97">
        <f>D22/C22*100</f>
        <v>163.97058823529412</v>
      </c>
      <c r="F22" s="92">
        <f t="shared" si="0"/>
        <v>194</v>
      </c>
      <c r="G22" s="94">
        <f t="shared" si="2"/>
        <v>668.9655172413793</v>
      </c>
      <c r="H22" s="92">
        <v>350</v>
      </c>
      <c r="I22" s="92">
        <f t="shared" si="1"/>
        <v>127</v>
      </c>
      <c r="J22" s="94">
        <f>(H22-D22)/D22*100</f>
        <v>56.95067264573991</v>
      </c>
      <c r="K22" s="17"/>
    </row>
    <row r="23" spans="1:11" s="90" customFormat="1" ht="17.25" customHeight="1">
      <c r="A23" s="30" t="s">
        <v>21</v>
      </c>
      <c r="B23" s="92">
        <v>47090</v>
      </c>
      <c r="C23" s="92">
        <f>47814-150</f>
        <v>47664</v>
      </c>
      <c r="D23" s="92">
        <v>52589</v>
      </c>
      <c r="E23" s="97">
        <f>D23/C23*100</f>
        <v>110.33274588788184</v>
      </c>
      <c r="F23" s="92">
        <f t="shared" si="0"/>
        <v>5499</v>
      </c>
      <c r="G23" s="94">
        <f>(D23-B23)/B23*100</f>
        <v>11.677638564451051</v>
      </c>
      <c r="H23" s="92">
        <v>60900</v>
      </c>
      <c r="I23" s="92">
        <f t="shared" si="1"/>
        <v>8311</v>
      </c>
      <c r="J23" s="94">
        <f>(H23-D23)/D23*100</f>
        <v>15.80368518131168</v>
      </c>
      <c r="K23" s="17"/>
    </row>
    <row r="24" spans="1:11" s="90" customFormat="1" ht="17.25" customHeight="1">
      <c r="A24" s="30" t="s">
        <v>22</v>
      </c>
      <c r="B24" s="93">
        <v>1283</v>
      </c>
      <c r="C24" s="93"/>
      <c r="D24" s="92"/>
      <c r="E24" s="97"/>
      <c r="F24" s="92">
        <f t="shared" si="0"/>
        <v>-1283</v>
      </c>
      <c r="G24" s="94">
        <f t="shared" si="2"/>
        <v>-100</v>
      </c>
      <c r="H24" s="92"/>
      <c r="I24" s="92">
        <f t="shared" si="1"/>
        <v>0</v>
      </c>
      <c r="J24" s="94"/>
      <c r="K24" s="30" t="s">
        <v>5</v>
      </c>
    </row>
    <row r="25" spans="1:11" s="90" customFormat="1" ht="17.25" customHeight="1">
      <c r="A25" s="30" t="s">
        <v>23</v>
      </c>
      <c r="B25" s="93">
        <v>898</v>
      </c>
      <c r="C25" s="93"/>
      <c r="D25" s="92"/>
      <c r="E25" s="97"/>
      <c r="F25" s="92">
        <f t="shared" si="0"/>
        <v>-898</v>
      </c>
      <c r="G25" s="94">
        <f>(D25-B25)/B25*100</f>
        <v>-100</v>
      </c>
      <c r="H25" s="92"/>
      <c r="I25" s="92">
        <f t="shared" si="1"/>
        <v>0</v>
      </c>
      <c r="J25" s="94"/>
      <c r="K25" s="30" t="s">
        <v>5</v>
      </c>
    </row>
    <row r="26" spans="1:11" s="90" customFormat="1" ht="17.25" customHeight="1">
      <c r="A26" s="33" t="s">
        <v>24</v>
      </c>
      <c r="B26" s="92"/>
      <c r="C26" s="93"/>
      <c r="D26" s="92"/>
      <c r="E26" s="97"/>
      <c r="F26" s="92">
        <f t="shared" si="0"/>
        <v>0</v>
      </c>
      <c r="G26" s="94"/>
      <c r="H26" s="92"/>
      <c r="I26" s="92">
        <f t="shared" si="1"/>
        <v>0</v>
      </c>
      <c r="J26" s="94"/>
      <c r="K26" s="17"/>
    </row>
    <row r="27" spans="1:11" s="90" customFormat="1" ht="17.25" customHeight="1">
      <c r="A27" s="30" t="s">
        <v>25</v>
      </c>
      <c r="B27" s="92"/>
      <c r="C27" s="93"/>
      <c r="D27" s="92"/>
      <c r="E27" s="97"/>
      <c r="F27" s="92">
        <f t="shared" si="0"/>
        <v>0</v>
      </c>
      <c r="G27" s="94"/>
      <c r="H27" s="92"/>
      <c r="I27" s="92">
        <f t="shared" si="1"/>
        <v>0</v>
      </c>
      <c r="J27" s="94"/>
      <c r="K27" s="17"/>
    </row>
    <row r="28" spans="1:11" s="90" customFormat="1" ht="17.25" customHeight="1">
      <c r="A28" s="30" t="s">
        <v>26</v>
      </c>
      <c r="B28" s="92"/>
      <c r="C28" s="93"/>
      <c r="D28" s="92"/>
      <c r="E28" s="97"/>
      <c r="F28" s="92">
        <f t="shared" si="0"/>
        <v>0</v>
      </c>
      <c r="G28" s="94"/>
      <c r="H28" s="92"/>
      <c r="I28" s="92">
        <f t="shared" si="1"/>
        <v>0</v>
      </c>
      <c r="J28" s="94"/>
      <c r="K28" s="17"/>
    </row>
    <row r="29" spans="1:11" s="90" customFormat="1" ht="17.25" customHeight="1">
      <c r="A29" s="30" t="s">
        <v>27</v>
      </c>
      <c r="B29" s="92"/>
      <c r="C29" s="93"/>
      <c r="D29" s="92"/>
      <c r="E29" s="97"/>
      <c r="F29" s="92">
        <f t="shared" si="0"/>
        <v>0</v>
      </c>
      <c r="G29" s="94"/>
      <c r="H29" s="92"/>
      <c r="I29" s="92">
        <f t="shared" si="1"/>
        <v>0</v>
      </c>
      <c r="J29" s="94"/>
      <c r="K29" s="17"/>
    </row>
    <row r="30" spans="1:11" s="90" customFormat="1" ht="17.25" customHeight="1">
      <c r="A30" s="30" t="s">
        <v>28</v>
      </c>
      <c r="B30" s="92"/>
      <c r="C30" s="93"/>
      <c r="D30" s="92"/>
      <c r="E30" s="97"/>
      <c r="F30" s="92">
        <f t="shared" si="0"/>
        <v>0</v>
      </c>
      <c r="G30" s="94"/>
      <c r="H30" s="92"/>
      <c r="I30" s="92">
        <f t="shared" si="1"/>
        <v>0</v>
      </c>
      <c r="J30" s="94"/>
      <c r="K30" s="17"/>
    </row>
    <row r="31" spans="1:11" s="90" customFormat="1" ht="17.25" customHeight="1">
      <c r="A31" s="105" t="s">
        <v>29</v>
      </c>
      <c r="B31" s="106">
        <v>53898</v>
      </c>
      <c r="C31" s="106">
        <f>SUM(C7:C30)</f>
        <v>53940</v>
      </c>
      <c r="D31" s="106">
        <f>SUM(D7:D28)-D24-D25-1</f>
        <v>57345</v>
      </c>
      <c r="E31" s="107">
        <f>D31/C31*100</f>
        <v>106.31256952169078</v>
      </c>
      <c r="F31" s="108">
        <f t="shared" si="0"/>
        <v>3447</v>
      </c>
      <c r="G31" s="109">
        <f>(D31-B31)/B31*100</f>
        <v>6.395413558944673</v>
      </c>
      <c r="H31" s="106">
        <f>SUM(H7:H28)-H24-H25</f>
        <v>66200</v>
      </c>
      <c r="I31" s="108">
        <f t="shared" si="1"/>
        <v>8855</v>
      </c>
      <c r="J31" s="109">
        <f>(H31-D31)/D31*100</f>
        <v>15.441625250675733</v>
      </c>
      <c r="K31" s="30" t="s">
        <v>30</v>
      </c>
    </row>
    <row r="32" spans="1:11" s="90" customFormat="1" ht="17.25" customHeight="1">
      <c r="A32" s="110" t="s">
        <v>142</v>
      </c>
      <c r="B32" s="106">
        <v>34087</v>
      </c>
      <c r="C32" s="106">
        <f>SUM(C33:C35)</f>
        <v>4230</v>
      </c>
      <c r="D32" s="106">
        <f>SUM(D33:D35)</f>
        <v>21590</v>
      </c>
      <c r="E32" s="107">
        <f>D32/C32*100</f>
        <v>510.40189125295507</v>
      </c>
      <c r="F32" s="108">
        <f t="shared" si="0"/>
        <v>-12497</v>
      </c>
      <c r="G32" s="109">
        <f>(D32-B32)/B32*100</f>
        <v>-36.66207058409364</v>
      </c>
      <c r="H32" s="106">
        <f>SUM(H33:H35)</f>
        <v>4581</v>
      </c>
      <c r="I32" s="108">
        <f t="shared" si="1"/>
        <v>-17009</v>
      </c>
      <c r="J32" s="109">
        <f>(H32-D32)/D32*100</f>
        <v>-78.78184344603983</v>
      </c>
      <c r="K32" s="17"/>
    </row>
    <row r="33" spans="1:11" s="90" customFormat="1" ht="17.25" customHeight="1">
      <c r="A33" s="30" t="s">
        <v>31</v>
      </c>
      <c r="B33" s="92">
        <v>20996</v>
      </c>
      <c r="C33" s="92"/>
      <c r="D33" s="92">
        <v>17387</v>
      </c>
      <c r="E33" s="97"/>
      <c r="F33" s="92">
        <f t="shared" si="0"/>
        <v>-3609</v>
      </c>
      <c r="G33" s="94">
        <f>(D33-B33)/B33*100</f>
        <v>-17.188988378738806</v>
      </c>
      <c r="H33" s="92">
        <v>705</v>
      </c>
      <c r="I33" s="92">
        <f t="shared" si="1"/>
        <v>-16682</v>
      </c>
      <c r="J33" s="94">
        <f>(H33-D33)/D33*100</f>
        <v>-95.94524644849601</v>
      </c>
      <c r="K33" s="17" t="s">
        <v>32</v>
      </c>
    </row>
    <row r="34" spans="1:11" s="90" customFormat="1" ht="17.25" customHeight="1">
      <c r="A34" s="30" t="s">
        <v>33</v>
      </c>
      <c r="B34" s="92">
        <v>13091</v>
      </c>
      <c r="C34" s="92">
        <v>4230</v>
      </c>
      <c r="D34" s="92">
        <v>4203</v>
      </c>
      <c r="E34" s="97">
        <f>D34/C34*100</f>
        <v>99.36170212765958</v>
      </c>
      <c r="F34" s="92">
        <f t="shared" si="0"/>
        <v>-8888</v>
      </c>
      <c r="G34" s="94">
        <f>(D34-B34)/B34*100</f>
        <v>-67.89397295852112</v>
      </c>
      <c r="H34" s="92">
        <v>3876</v>
      </c>
      <c r="I34" s="92">
        <f t="shared" si="1"/>
        <v>-327</v>
      </c>
      <c r="J34" s="94">
        <f>(H34-D34)/D34*100</f>
        <v>-7.780157030692362</v>
      </c>
      <c r="K34" s="17"/>
    </row>
    <row r="35" spans="1:11" s="90" customFormat="1" ht="17.25" customHeight="1">
      <c r="A35" s="30" t="s">
        <v>34</v>
      </c>
      <c r="B35" s="92"/>
      <c r="C35" s="92"/>
      <c r="D35" s="92"/>
      <c r="E35" s="97"/>
      <c r="F35" s="92">
        <f t="shared" si="0"/>
        <v>0</v>
      </c>
      <c r="G35" s="94"/>
      <c r="H35" s="92"/>
      <c r="I35" s="92">
        <f t="shared" si="1"/>
        <v>0</v>
      </c>
      <c r="J35" s="94"/>
      <c r="K35" s="17"/>
    </row>
    <row r="36" spans="1:11" s="90" customFormat="1" ht="17.25" customHeight="1">
      <c r="A36" s="105" t="s">
        <v>35</v>
      </c>
      <c r="B36" s="106">
        <v>87985</v>
      </c>
      <c r="C36" s="106">
        <f>C31+C32</f>
        <v>58170</v>
      </c>
      <c r="D36" s="106">
        <f>SUM(D31,D32)</f>
        <v>78935</v>
      </c>
      <c r="E36" s="107">
        <f>D36/C36*100</f>
        <v>135.69709472236548</v>
      </c>
      <c r="F36" s="108">
        <f t="shared" si="0"/>
        <v>-9050</v>
      </c>
      <c r="G36" s="109">
        <f>(D36-B36)/B36*100</f>
        <v>-10.285844177984883</v>
      </c>
      <c r="H36" s="106">
        <f>SUM(H31,H32)</f>
        <v>70781</v>
      </c>
      <c r="I36" s="108">
        <f t="shared" si="1"/>
        <v>-8154</v>
      </c>
      <c r="J36" s="111">
        <f>(H36-D36)/D36*100</f>
        <v>-10.330018369544563</v>
      </c>
      <c r="K36" s="17"/>
    </row>
    <row r="37" spans="1:11" s="90" customFormat="1" ht="17.25" customHeight="1">
      <c r="A37" s="112" t="s">
        <v>36</v>
      </c>
      <c r="B37" s="113">
        <v>1800</v>
      </c>
      <c r="C37" s="114"/>
      <c r="D37" s="113">
        <f>D38</f>
        <v>0</v>
      </c>
      <c r="E37" s="115"/>
      <c r="F37" s="113">
        <f t="shared" si="0"/>
        <v>-1800</v>
      </c>
      <c r="G37" s="116">
        <f>(D37-B37)/B37*100</f>
        <v>-100</v>
      </c>
      <c r="H37" s="113">
        <f>H38</f>
        <v>0</v>
      </c>
      <c r="I37" s="113">
        <f>H37-C37</f>
        <v>0</v>
      </c>
      <c r="J37" s="116"/>
      <c r="K37" s="17"/>
    </row>
    <row r="38" spans="1:11" ht="17.25" customHeight="1">
      <c r="A38" s="117" t="s">
        <v>147</v>
      </c>
      <c r="B38" s="118">
        <v>1800</v>
      </c>
      <c r="C38" s="118"/>
      <c r="D38" s="118"/>
      <c r="E38" s="119"/>
      <c r="F38" s="118">
        <f t="shared" si="0"/>
        <v>-1800</v>
      </c>
      <c r="G38" s="119">
        <f>(D38-B38)/B38*100</f>
        <v>-100</v>
      </c>
      <c r="H38" s="118"/>
      <c r="I38" s="118">
        <f>H38-C38</f>
        <v>0</v>
      </c>
      <c r="J38" s="120"/>
      <c r="K38" s="17" t="s">
        <v>148</v>
      </c>
    </row>
    <row r="39" spans="1:11" s="90" customFormat="1" ht="17.25" customHeight="1">
      <c r="A39" s="112" t="s">
        <v>37</v>
      </c>
      <c r="B39" s="113">
        <v>39</v>
      </c>
      <c r="C39" s="114"/>
      <c r="D39" s="113">
        <f>D40</f>
        <v>0</v>
      </c>
      <c r="E39" s="115"/>
      <c r="F39" s="113">
        <f t="shared" si="0"/>
        <v>-39</v>
      </c>
      <c r="G39" s="116"/>
      <c r="H39" s="113"/>
      <c r="I39" s="113">
        <f>H39-C39</f>
        <v>0</v>
      </c>
      <c r="J39" s="116"/>
      <c r="K39" s="17"/>
    </row>
    <row r="40" spans="1:11" ht="17.25" customHeight="1">
      <c r="A40" s="117" t="s">
        <v>146</v>
      </c>
      <c r="B40" s="118">
        <v>39</v>
      </c>
      <c r="C40" s="118"/>
      <c r="D40" s="118"/>
      <c r="E40" s="119"/>
      <c r="F40" s="118">
        <f t="shared" si="0"/>
        <v>-39</v>
      </c>
      <c r="G40" s="119"/>
      <c r="H40" s="118"/>
      <c r="I40" s="118">
        <f>H40-C40</f>
        <v>0</v>
      </c>
      <c r="J40" s="120"/>
      <c r="K40" s="17" t="s">
        <v>5</v>
      </c>
    </row>
    <row r="41" spans="1:11" ht="17.25" customHeight="1">
      <c r="A41" s="117" t="s">
        <v>46</v>
      </c>
      <c r="B41" s="118"/>
      <c r="C41" s="118"/>
      <c r="D41" s="118"/>
      <c r="E41" s="119"/>
      <c r="F41" s="118"/>
      <c r="G41" s="119"/>
      <c r="H41" s="118"/>
      <c r="I41" s="118"/>
      <c r="J41" s="120"/>
      <c r="K41" s="17"/>
    </row>
    <row r="42" spans="1:11" s="90" customFormat="1" ht="17.25" customHeight="1">
      <c r="A42" s="30" t="s">
        <v>47</v>
      </c>
      <c r="B42" s="92"/>
      <c r="C42" s="93"/>
      <c r="D42" s="92"/>
      <c r="E42" s="97"/>
      <c r="F42" s="92"/>
      <c r="G42" s="94"/>
      <c r="H42" s="92"/>
      <c r="I42" s="92"/>
      <c r="J42" s="94"/>
      <c r="K42" s="30"/>
    </row>
    <row r="43" spans="1:11" s="90" customFormat="1" ht="17.25" customHeight="1">
      <c r="A43" s="30" t="s">
        <v>48</v>
      </c>
      <c r="B43" s="92"/>
      <c r="C43" s="93"/>
      <c r="D43" s="92"/>
      <c r="E43" s="97"/>
      <c r="F43" s="92"/>
      <c r="G43" s="94"/>
      <c r="H43" s="92"/>
      <c r="I43" s="92"/>
      <c r="J43" s="94"/>
      <c r="K43" s="30"/>
    </row>
    <row r="44" spans="1:11" s="90" customFormat="1" ht="17.25" customHeight="1">
      <c r="A44" s="30" t="s">
        <v>49</v>
      </c>
      <c r="B44" s="92"/>
      <c r="C44" s="93"/>
      <c r="D44" s="92"/>
      <c r="E44" s="97"/>
      <c r="F44" s="92"/>
      <c r="G44" s="94"/>
      <c r="H44" s="92"/>
      <c r="I44" s="92"/>
      <c r="J44" s="94"/>
      <c r="K44" s="30"/>
    </row>
    <row r="45" spans="1:11" s="90" customFormat="1" ht="17.25" customHeight="1">
      <c r="A45" s="30" t="s">
        <v>50</v>
      </c>
      <c r="B45" s="92"/>
      <c r="C45" s="93"/>
      <c r="D45" s="92"/>
      <c r="E45" s="97"/>
      <c r="F45" s="92"/>
      <c r="G45" s="94"/>
      <c r="H45" s="92"/>
      <c r="I45" s="92"/>
      <c r="J45" s="94"/>
      <c r="K45" s="30"/>
    </row>
    <row r="46" spans="1:11" s="90" customFormat="1" ht="17.25" customHeight="1">
      <c r="A46" s="112" t="s">
        <v>143</v>
      </c>
      <c r="B46" s="113">
        <v>1975</v>
      </c>
      <c r="C46" s="114"/>
      <c r="D46" s="113">
        <f>D47+D51</f>
        <v>1063</v>
      </c>
      <c r="E46" s="115"/>
      <c r="F46" s="113">
        <f>D46-B46</f>
        <v>-912</v>
      </c>
      <c r="G46" s="116">
        <f>(D46-B46)/B46*100</f>
        <v>-46.177215189873415</v>
      </c>
      <c r="H46" s="113">
        <f>H47+H51</f>
        <v>705</v>
      </c>
      <c r="I46" s="113">
        <f>H46-C46</f>
        <v>705</v>
      </c>
      <c r="J46" s="116"/>
      <c r="K46" s="17"/>
    </row>
    <row r="47" spans="1:11" ht="17.25" customHeight="1">
      <c r="A47" s="117" t="s">
        <v>54</v>
      </c>
      <c r="B47" s="118">
        <v>1419</v>
      </c>
      <c r="C47" s="118"/>
      <c r="D47" s="118">
        <v>936</v>
      </c>
      <c r="E47" s="119"/>
      <c r="F47" s="118">
        <f>D47-B47</f>
        <v>-483</v>
      </c>
      <c r="G47" s="119">
        <f>(D47-B47)/B47*100</f>
        <v>-34.038054968287526</v>
      </c>
      <c r="H47" s="118">
        <v>705</v>
      </c>
      <c r="I47" s="118">
        <f>H47-C47</f>
        <v>705</v>
      </c>
      <c r="J47" s="120"/>
      <c r="K47" s="17"/>
    </row>
    <row r="48" spans="1:11" s="90" customFormat="1" ht="17.25" customHeight="1">
      <c r="A48" s="30" t="s">
        <v>55</v>
      </c>
      <c r="B48" s="92"/>
      <c r="C48" s="93"/>
      <c r="D48" s="92">
        <v>540</v>
      </c>
      <c r="E48" s="97"/>
      <c r="F48" s="92"/>
      <c r="G48" s="94"/>
      <c r="H48" s="92">
        <v>540</v>
      </c>
      <c r="I48" s="92"/>
      <c r="J48" s="94"/>
      <c r="K48" s="17"/>
    </row>
    <row r="49" spans="1:11" s="90" customFormat="1" ht="17.25" customHeight="1">
      <c r="A49" s="30" t="s">
        <v>56</v>
      </c>
      <c r="B49" s="92"/>
      <c r="C49" s="93"/>
      <c r="D49" s="92">
        <v>378</v>
      </c>
      <c r="E49" s="97"/>
      <c r="F49" s="92"/>
      <c r="G49" s="94"/>
      <c r="H49" s="92">
        <v>165</v>
      </c>
      <c r="I49" s="92"/>
      <c r="J49" s="94"/>
      <c r="K49" s="17"/>
    </row>
    <row r="50" spans="1:11" s="90" customFormat="1" ht="17.25" customHeight="1">
      <c r="A50" s="30" t="s">
        <v>57</v>
      </c>
      <c r="B50" s="92"/>
      <c r="C50" s="93"/>
      <c r="D50" s="92">
        <v>18</v>
      </c>
      <c r="E50" s="97"/>
      <c r="F50" s="92"/>
      <c r="G50" s="94"/>
      <c r="H50" s="92"/>
      <c r="I50" s="92"/>
      <c r="J50" s="94"/>
      <c r="K50" s="17"/>
    </row>
    <row r="51" spans="1:11" ht="17.25" customHeight="1">
      <c r="A51" s="117" t="s">
        <v>58</v>
      </c>
      <c r="B51" s="118">
        <v>13</v>
      </c>
      <c r="C51" s="118"/>
      <c r="D51" s="118">
        <v>127</v>
      </c>
      <c r="E51" s="119"/>
      <c r="F51" s="118">
        <f>D51-B51</f>
        <v>114</v>
      </c>
      <c r="G51" s="119">
        <f>(D51-B51)/B51*100</f>
        <v>876.923076923077</v>
      </c>
      <c r="H51" s="118"/>
      <c r="I51" s="118">
        <f>H51-C51</f>
        <v>0</v>
      </c>
      <c r="J51" s="120"/>
      <c r="K51" s="17"/>
    </row>
    <row r="52" spans="1:11" s="90" customFormat="1" ht="17.25" customHeight="1">
      <c r="A52" s="30" t="s">
        <v>55</v>
      </c>
      <c r="B52" s="92"/>
      <c r="C52" s="93"/>
      <c r="D52" s="92"/>
      <c r="E52" s="97"/>
      <c r="F52" s="92"/>
      <c r="G52" s="94"/>
      <c r="H52" s="92"/>
      <c r="I52" s="92"/>
      <c r="J52" s="94"/>
      <c r="K52" s="17"/>
    </row>
    <row r="53" spans="1:11" s="90" customFormat="1" ht="17.25" customHeight="1">
      <c r="A53" s="30" t="s">
        <v>56</v>
      </c>
      <c r="B53" s="92"/>
      <c r="C53" s="93"/>
      <c r="D53" s="92">
        <v>127</v>
      </c>
      <c r="E53" s="97"/>
      <c r="F53" s="92"/>
      <c r="G53" s="94"/>
      <c r="H53" s="92"/>
      <c r="I53" s="92"/>
      <c r="J53" s="94"/>
      <c r="K53" s="17"/>
    </row>
    <row r="54" spans="1:11" s="90" customFormat="1" ht="17.25" customHeight="1">
      <c r="A54" s="30" t="s">
        <v>59</v>
      </c>
      <c r="B54" s="92"/>
      <c r="C54" s="93"/>
      <c r="D54" s="92"/>
      <c r="E54" s="97"/>
      <c r="F54" s="92"/>
      <c r="G54" s="94"/>
      <c r="H54" s="92"/>
      <c r="I54" s="92"/>
      <c r="J54" s="94"/>
      <c r="K54" s="17"/>
    </row>
    <row r="55" spans="1:11" s="90" customFormat="1" ht="17.25" customHeight="1">
      <c r="A55" s="30" t="s">
        <v>60</v>
      </c>
      <c r="B55" s="92">
        <v>543</v>
      </c>
      <c r="C55" s="93"/>
      <c r="D55" s="92"/>
      <c r="E55" s="97"/>
      <c r="F55" s="92">
        <f>D55-B55</f>
        <v>-543</v>
      </c>
      <c r="G55" s="94">
        <f>(D55-B55)/B55*100</f>
        <v>-100</v>
      </c>
      <c r="H55" s="92"/>
      <c r="I55" s="92">
        <f>H55-C55</f>
        <v>0</v>
      </c>
      <c r="J55" s="94"/>
      <c r="K55" s="30" t="s">
        <v>5</v>
      </c>
    </row>
    <row r="56" spans="1:11" s="90" customFormat="1" ht="17.25" customHeight="1">
      <c r="A56" s="112" t="s">
        <v>61</v>
      </c>
      <c r="B56" s="113">
        <v>70070</v>
      </c>
      <c r="C56" s="114">
        <f>SUM(C57:C100)</f>
        <v>54310</v>
      </c>
      <c r="D56" s="113">
        <f>D57+D64+D77+D81+D82+D88+D94+D100</f>
        <v>71548.7</v>
      </c>
      <c r="E56" s="115">
        <f>D56/C56*100</f>
        <v>131.74129994476155</v>
      </c>
      <c r="F56" s="113">
        <f>D56-B56</f>
        <v>1478.699999999997</v>
      </c>
      <c r="G56" s="116">
        <f>(D56-B56)/B56*100</f>
        <v>2.110318253175392</v>
      </c>
      <c r="H56" s="113">
        <f>H57+H64+H77+H81+H82+H88+H94+H100</f>
        <v>66785</v>
      </c>
      <c r="I56" s="113">
        <f>H56-C56</f>
        <v>12475</v>
      </c>
      <c r="J56" s="116">
        <f>(H56-C56)/C56*100</f>
        <v>22.969987111029276</v>
      </c>
      <c r="K56" s="17"/>
    </row>
    <row r="57" spans="1:11" ht="17.25" customHeight="1">
      <c r="A57" s="117" t="s">
        <v>62</v>
      </c>
      <c r="B57" s="118">
        <v>4391</v>
      </c>
      <c r="C57" s="118">
        <f>2750+500</f>
        <v>3250</v>
      </c>
      <c r="D57" s="118">
        <v>364</v>
      </c>
      <c r="E57" s="119">
        <f>D57/C57*100</f>
        <v>11.200000000000001</v>
      </c>
      <c r="F57" s="118">
        <f>D57-B57</f>
        <v>-4027</v>
      </c>
      <c r="G57" s="119">
        <f>(D57-B57)/B57*100</f>
        <v>-91.71031655659303</v>
      </c>
      <c r="H57" s="118"/>
      <c r="I57" s="118">
        <f>H57-C57</f>
        <v>-3250</v>
      </c>
      <c r="J57" s="120">
        <f>(H57-C57)/C57*100</f>
        <v>-100</v>
      </c>
      <c r="K57" s="17"/>
    </row>
    <row r="58" spans="1:11" s="90" customFormat="1" ht="17.25" customHeight="1">
      <c r="A58" s="30" t="s">
        <v>63</v>
      </c>
      <c r="B58" s="92"/>
      <c r="C58" s="92"/>
      <c r="D58" s="96"/>
      <c r="E58" s="97"/>
      <c r="F58" s="92"/>
      <c r="G58" s="94"/>
      <c r="H58" s="92"/>
      <c r="I58" s="92"/>
      <c r="J58" s="94"/>
      <c r="K58" s="30"/>
    </row>
    <row r="59" spans="1:11" s="90" customFormat="1" ht="17.25" customHeight="1">
      <c r="A59" s="30" t="s">
        <v>64</v>
      </c>
      <c r="B59" s="92"/>
      <c r="C59" s="92"/>
      <c r="D59" s="96"/>
      <c r="E59" s="97"/>
      <c r="F59" s="92"/>
      <c r="G59" s="94"/>
      <c r="H59" s="92"/>
      <c r="I59" s="92"/>
      <c r="J59" s="94"/>
      <c r="K59" s="30"/>
    </row>
    <row r="60" spans="1:11" s="90" customFormat="1" ht="17.25" customHeight="1">
      <c r="A60" s="30" t="s">
        <v>65</v>
      </c>
      <c r="B60" s="92"/>
      <c r="C60" s="92"/>
      <c r="D60" s="96"/>
      <c r="E60" s="97"/>
      <c r="F60" s="92"/>
      <c r="G60" s="94"/>
      <c r="H60" s="92"/>
      <c r="I60" s="92"/>
      <c r="J60" s="94"/>
      <c r="K60" s="30"/>
    </row>
    <row r="61" spans="1:11" s="90" customFormat="1" ht="17.25" customHeight="1">
      <c r="A61" s="30" t="s">
        <v>51</v>
      </c>
      <c r="B61" s="92"/>
      <c r="C61" s="92"/>
      <c r="D61" s="96"/>
      <c r="E61" s="97"/>
      <c r="F61" s="92"/>
      <c r="G61" s="94"/>
      <c r="H61" s="92"/>
      <c r="I61" s="92"/>
      <c r="J61" s="94"/>
      <c r="K61" s="30"/>
    </row>
    <row r="62" spans="1:11" s="90" customFormat="1" ht="17.25" customHeight="1">
      <c r="A62" s="30" t="s">
        <v>52</v>
      </c>
      <c r="B62" s="92"/>
      <c r="C62" s="92"/>
      <c r="D62" s="96"/>
      <c r="E62" s="97"/>
      <c r="F62" s="92"/>
      <c r="G62" s="94"/>
      <c r="H62" s="92"/>
      <c r="I62" s="92"/>
      <c r="J62" s="94"/>
      <c r="K62" s="30"/>
    </row>
    <row r="63" spans="1:11" s="90" customFormat="1" ht="17.25" customHeight="1">
      <c r="A63" s="30" t="s">
        <v>66</v>
      </c>
      <c r="B63" s="92"/>
      <c r="C63" s="92"/>
      <c r="D63" s="96">
        <v>364</v>
      </c>
      <c r="E63" s="97"/>
      <c r="F63" s="92"/>
      <c r="G63" s="94"/>
      <c r="H63" s="92"/>
      <c r="I63" s="92"/>
      <c r="J63" s="94"/>
      <c r="K63" s="30"/>
    </row>
    <row r="64" spans="1:11" ht="17.25" customHeight="1">
      <c r="A64" s="117" t="s">
        <v>67</v>
      </c>
      <c r="B64" s="118">
        <v>53768</v>
      </c>
      <c r="C64" s="118">
        <v>47664</v>
      </c>
      <c r="D64" s="118">
        <f>51371+100.7</f>
        <v>51471.7</v>
      </c>
      <c r="E64" s="119">
        <f>D64/C64*100</f>
        <v>107.98862873447466</v>
      </c>
      <c r="F64" s="118">
        <f>D64-B64</f>
        <v>-2296.300000000003</v>
      </c>
      <c r="G64" s="119">
        <f>(D64-B64)/B64*100</f>
        <v>-4.270755839904782</v>
      </c>
      <c r="H64" s="118">
        <v>60900</v>
      </c>
      <c r="I64" s="118">
        <f>H64-C64</f>
        <v>13236</v>
      </c>
      <c r="J64" s="120">
        <f>(H64-C64)/C64*100</f>
        <v>27.769385699899296</v>
      </c>
      <c r="K64" s="17"/>
    </row>
    <row r="65" spans="1:11" s="98" customFormat="1" ht="17.25" customHeight="1">
      <c r="A65" s="30" t="s">
        <v>68</v>
      </c>
      <c r="B65" s="92"/>
      <c r="C65" s="92"/>
      <c r="D65" s="96">
        <v>4122</v>
      </c>
      <c r="E65" s="97"/>
      <c r="F65" s="92"/>
      <c r="G65" s="97"/>
      <c r="H65" s="92"/>
      <c r="I65" s="92"/>
      <c r="J65" s="94"/>
      <c r="K65" s="30"/>
    </row>
    <row r="66" spans="1:11" s="98" customFormat="1" ht="17.25" customHeight="1">
      <c r="A66" s="30" t="s">
        <v>69</v>
      </c>
      <c r="B66" s="92"/>
      <c r="C66" s="92"/>
      <c r="D66" s="96">
        <v>38506</v>
      </c>
      <c r="E66" s="97"/>
      <c r="F66" s="92"/>
      <c r="G66" s="97"/>
      <c r="H66" s="92">
        <v>50500</v>
      </c>
      <c r="I66" s="92"/>
      <c r="J66" s="94"/>
      <c r="K66" s="30"/>
    </row>
    <row r="67" spans="1:11" s="98" customFormat="1" ht="17.25" customHeight="1">
      <c r="A67" s="30" t="s">
        <v>70</v>
      </c>
      <c r="B67" s="92"/>
      <c r="C67" s="92"/>
      <c r="D67" s="96">
        <v>155</v>
      </c>
      <c r="E67" s="97"/>
      <c r="F67" s="92"/>
      <c r="G67" s="97"/>
      <c r="H67" s="92">
        <v>2140</v>
      </c>
      <c r="I67" s="92"/>
      <c r="J67" s="94"/>
      <c r="K67" s="30"/>
    </row>
    <row r="68" spans="1:11" s="98" customFormat="1" ht="17.25" customHeight="1">
      <c r="A68" s="30" t="s">
        <v>71</v>
      </c>
      <c r="B68" s="92"/>
      <c r="C68" s="92"/>
      <c r="D68" s="96">
        <v>339</v>
      </c>
      <c r="E68" s="97"/>
      <c r="F68" s="92"/>
      <c r="G68" s="97"/>
      <c r="H68" s="92">
        <v>1069.66</v>
      </c>
      <c r="I68" s="92"/>
      <c r="J68" s="94"/>
      <c r="K68" s="30"/>
    </row>
    <row r="69" spans="1:11" s="98" customFormat="1" ht="17.25" customHeight="1">
      <c r="A69" s="30" t="s">
        <v>72</v>
      </c>
      <c r="B69" s="92"/>
      <c r="C69" s="92"/>
      <c r="D69" s="96">
        <v>95</v>
      </c>
      <c r="E69" s="97"/>
      <c r="F69" s="92"/>
      <c r="G69" s="97"/>
      <c r="H69" s="92"/>
      <c r="I69" s="92"/>
      <c r="J69" s="94"/>
      <c r="K69" s="30"/>
    </row>
    <row r="70" spans="1:11" s="98" customFormat="1" ht="17.25" customHeight="1">
      <c r="A70" s="30" t="s">
        <v>73</v>
      </c>
      <c r="B70" s="92"/>
      <c r="C70" s="92"/>
      <c r="D70" s="96"/>
      <c r="E70" s="97"/>
      <c r="F70" s="92"/>
      <c r="G70" s="97"/>
      <c r="H70" s="92"/>
      <c r="I70" s="92"/>
      <c r="J70" s="94"/>
      <c r="K70" s="30"/>
    </row>
    <row r="71" spans="1:11" s="98" customFormat="1" ht="17.25" customHeight="1">
      <c r="A71" s="30" t="s">
        <v>64</v>
      </c>
      <c r="B71" s="92"/>
      <c r="C71" s="92"/>
      <c r="D71" s="96">
        <v>2740</v>
      </c>
      <c r="E71" s="97"/>
      <c r="F71" s="92"/>
      <c r="G71" s="97"/>
      <c r="H71" s="92">
        <v>3250</v>
      </c>
      <c r="I71" s="92"/>
      <c r="J71" s="94"/>
      <c r="K71" s="30"/>
    </row>
    <row r="72" spans="1:11" s="98" customFormat="1" ht="17.25" customHeight="1">
      <c r="A72" s="30" t="s">
        <v>74</v>
      </c>
      <c r="B72" s="92"/>
      <c r="C72" s="92"/>
      <c r="D72" s="96"/>
      <c r="E72" s="97"/>
      <c r="F72" s="92"/>
      <c r="G72" s="97"/>
      <c r="H72" s="92"/>
      <c r="I72" s="92"/>
      <c r="J72" s="94"/>
      <c r="K72" s="30"/>
    </row>
    <row r="73" spans="1:11" s="98" customFormat="1" ht="17.25" customHeight="1">
      <c r="A73" s="30" t="s">
        <v>75</v>
      </c>
      <c r="B73" s="92"/>
      <c r="C73" s="92"/>
      <c r="D73" s="96"/>
      <c r="E73" s="97"/>
      <c r="F73" s="92"/>
      <c r="G73" s="97"/>
      <c r="H73" s="92"/>
      <c r="I73" s="92"/>
      <c r="J73" s="94"/>
      <c r="K73" s="30"/>
    </row>
    <row r="74" spans="1:11" s="98" customFormat="1" ht="17.25" customHeight="1">
      <c r="A74" s="30" t="s">
        <v>65</v>
      </c>
      <c r="B74" s="92"/>
      <c r="C74" s="92"/>
      <c r="D74" s="96"/>
      <c r="E74" s="97"/>
      <c r="F74" s="92"/>
      <c r="G74" s="97"/>
      <c r="H74" s="92"/>
      <c r="I74" s="92"/>
      <c r="J74" s="94"/>
      <c r="K74" s="30"/>
    </row>
    <row r="75" spans="1:11" s="98" customFormat="1" ht="17.25" customHeight="1">
      <c r="A75" s="30" t="s">
        <v>52</v>
      </c>
      <c r="B75" s="92"/>
      <c r="C75" s="92"/>
      <c r="D75" s="96"/>
      <c r="E75" s="97"/>
      <c r="F75" s="92"/>
      <c r="G75" s="97"/>
      <c r="H75" s="92"/>
      <c r="I75" s="92"/>
      <c r="J75" s="94"/>
      <c r="K75" s="30"/>
    </row>
    <row r="76" spans="1:11" s="98" customFormat="1" ht="17.25" customHeight="1">
      <c r="A76" s="30" t="s">
        <v>76</v>
      </c>
      <c r="B76" s="92"/>
      <c r="C76" s="92"/>
      <c r="D76" s="96">
        <v>5515</v>
      </c>
      <c r="E76" s="97"/>
      <c r="F76" s="92"/>
      <c r="G76" s="97"/>
      <c r="H76" s="92">
        <v>3940.34</v>
      </c>
      <c r="I76" s="92"/>
      <c r="J76" s="94"/>
      <c r="K76" s="30"/>
    </row>
    <row r="77" spans="1:11" ht="17.25" customHeight="1">
      <c r="A77" s="117" t="s">
        <v>77</v>
      </c>
      <c r="B77" s="118">
        <v>1323</v>
      </c>
      <c r="C77" s="118">
        <v>2600</v>
      </c>
      <c r="D77" s="118">
        <v>2499</v>
      </c>
      <c r="E77" s="119">
        <f>D77/C77*100</f>
        <v>96.11538461538461</v>
      </c>
      <c r="F77" s="118">
        <f>D77-B77</f>
        <v>1176</v>
      </c>
      <c r="G77" s="119">
        <f>(D77-B77)/B77*100</f>
        <v>88.88888888888889</v>
      </c>
      <c r="H77" s="118">
        <v>3500</v>
      </c>
      <c r="I77" s="118">
        <f>H77-C77</f>
        <v>900</v>
      </c>
      <c r="J77" s="120">
        <f>(H77-C77)/C77*100</f>
        <v>34.61538461538461</v>
      </c>
      <c r="K77" s="17"/>
    </row>
    <row r="78" spans="1:11" ht="17.25" customHeight="1">
      <c r="A78" s="30" t="s">
        <v>78</v>
      </c>
      <c r="B78" s="92"/>
      <c r="C78" s="92"/>
      <c r="D78" s="92">
        <v>10</v>
      </c>
      <c r="E78" s="97"/>
      <c r="F78" s="92"/>
      <c r="G78" s="97"/>
      <c r="H78" s="92"/>
      <c r="I78" s="92"/>
      <c r="J78" s="94"/>
      <c r="K78" s="17"/>
    </row>
    <row r="79" spans="1:11" ht="17.25" customHeight="1">
      <c r="A79" s="30" t="s">
        <v>79</v>
      </c>
      <c r="B79" s="92"/>
      <c r="C79" s="92"/>
      <c r="D79" s="92">
        <v>2211</v>
      </c>
      <c r="E79" s="97"/>
      <c r="F79" s="92"/>
      <c r="G79" s="97"/>
      <c r="H79" s="92">
        <v>3500</v>
      </c>
      <c r="I79" s="92"/>
      <c r="J79" s="94"/>
      <c r="K79" s="17"/>
    </row>
    <row r="80" spans="1:11" ht="17.25" customHeight="1">
      <c r="A80" s="30" t="s">
        <v>80</v>
      </c>
      <c r="B80" s="92"/>
      <c r="C80" s="92"/>
      <c r="D80" s="92">
        <v>278</v>
      </c>
      <c r="E80" s="97"/>
      <c r="F80" s="92"/>
      <c r="G80" s="97"/>
      <c r="H80" s="92"/>
      <c r="I80" s="92"/>
      <c r="J80" s="94"/>
      <c r="K80" s="17"/>
    </row>
    <row r="81" spans="1:11" ht="17.25" customHeight="1">
      <c r="A81" s="117" t="s">
        <v>81</v>
      </c>
      <c r="B81" s="118">
        <v>70</v>
      </c>
      <c r="C81" s="118">
        <v>496</v>
      </c>
      <c r="D81" s="118">
        <v>278</v>
      </c>
      <c r="E81" s="119">
        <f>D81/C81*100</f>
        <v>56.048387096774185</v>
      </c>
      <c r="F81" s="118">
        <f>D81-B81</f>
        <v>208</v>
      </c>
      <c r="G81" s="119">
        <f>(D81-B81)/B81*100</f>
        <v>297.14285714285717</v>
      </c>
      <c r="H81" s="118">
        <v>755</v>
      </c>
      <c r="I81" s="118">
        <f>H81-C81</f>
        <v>259</v>
      </c>
      <c r="J81" s="120">
        <f>(H81-C81)/C81*100</f>
        <v>52.21774193548387</v>
      </c>
      <c r="K81" s="17"/>
    </row>
    <row r="82" spans="1:11" ht="17.25" customHeight="1">
      <c r="A82" s="117" t="s">
        <v>82</v>
      </c>
      <c r="B82" s="118">
        <v>10453</v>
      </c>
      <c r="C82" s="118"/>
      <c r="D82" s="118">
        <v>16059</v>
      </c>
      <c r="E82" s="119"/>
      <c r="F82" s="118">
        <f>D82-B82</f>
        <v>5606</v>
      </c>
      <c r="G82" s="119">
        <f>(D82-B82)/B82*100</f>
        <v>53.63053668803215</v>
      </c>
      <c r="H82" s="118"/>
      <c r="I82" s="118">
        <f>H82-C82</f>
        <v>0</v>
      </c>
      <c r="J82" s="120"/>
      <c r="K82" s="17"/>
    </row>
    <row r="83" spans="1:11" ht="17.25" customHeight="1">
      <c r="A83" s="30" t="s">
        <v>83</v>
      </c>
      <c r="B83" s="92"/>
      <c r="C83" s="92"/>
      <c r="D83" s="92">
        <v>105</v>
      </c>
      <c r="E83" s="97"/>
      <c r="F83" s="92"/>
      <c r="G83" s="97"/>
      <c r="H83" s="92"/>
      <c r="I83" s="92"/>
      <c r="J83" s="94"/>
      <c r="K83" s="17"/>
    </row>
    <row r="84" spans="1:11" ht="17.25" customHeight="1">
      <c r="A84" s="30" t="s">
        <v>84</v>
      </c>
      <c r="B84" s="92"/>
      <c r="C84" s="92"/>
      <c r="D84" s="92"/>
      <c r="E84" s="97"/>
      <c r="F84" s="92"/>
      <c r="G84" s="97"/>
      <c r="H84" s="92"/>
      <c r="I84" s="92"/>
      <c r="J84" s="94"/>
      <c r="K84" s="17"/>
    </row>
    <row r="85" spans="1:11" ht="17.25" customHeight="1">
      <c r="A85" s="30" t="s">
        <v>85</v>
      </c>
      <c r="B85" s="92"/>
      <c r="C85" s="92"/>
      <c r="D85" s="92">
        <v>15954</v>
      </c>
      <c r="E85" s="97"/>
      <c r="F85" s="92"/>
      <c r="G85" s="97"/>
      <c r="H85" s="92"/>
      <c r="I85" s="92"/>
      <c r="J85" s="94"/>
      <c r="K85" s="17"/>
    </row>
    <row r="86" spans="1:11" ht="17.25" customHeight="1">
      <c r="A86" s="30" t="s">
        <v>86</v>
      </c>
      <c r="B86" s="92"/>
      <c r="C86" s="92"/>
      <c r="D86" s="92"/>
      <c r="E86" s="97"/>
      <c r="F86" s="92"/>
      <c r="G86" s="97"/>
      <c r="H86" s="92"/>
      <c r="I86" s="92"/>
      <c r="J86" s="94"/>
      <c r="K86" s="17"/>
    </row>
    <row r="87" spans="1:11" ht="17.25" customHeight="1">
      <c r="A87" s="30" t="s">
        <v>53</v>
      </c>
      <c r="B87" s="92"/>
      <c r="C87" s="92"/>
      <c r="D87" s="92"/>
      <c r="E87" s="97"/>
      <c r="F87" s="92"/>
      <c r="G87" s="97"/>
      <c r="H87" s="92"/>
      <c r="I87" s="92"/>
      <c r="J87" s="94"/>
      <c r="K87" s="17"/>
    </row>
    <row r="88" spans="1:11" ht="17.25" customHeight="1">
      <c r="A88" s="117" t="s">
        <v>87</v>
      </c>
      <c r="B88" s="118"/>
      <c r="C88" s="118"/>
      <c r="D88" s="118"/>
      <c r="E88" s="119"/>
      <c r="F88" s="118"/>
      <c r="G88" s="119"/>
      <c r="H88" s="118"/>
      <c r="I88" s="118"/>
      <c r="J88" s="120"/>
      <c r="K88" s="17"/>
    </row>
    <row r="89" spans="1:11" ht="17.25" customHeight="1">
      <c r="A89" s="30" t="s">
        <v>88</v>
      </c>
      <c r="B89" s="92"/>
      <c r="C89" s="92"/>
      <c r="D89" s="92"/>
      <c r="E89" s="97"/>
      <c r="F89" s="92"/>
      <c r="G89" s="97"/>
      <c r="H89" s="92"/>
      <c r="I89" s="92"/>
      <c r="J89" s="94"/>
      <c r="K89" s="17"/>
    </row>
    <row r="90" spans="1:11" ht="17.25" customHeight="1">
      <c r="A90" s="30" t="s">
        <v>89</v>
      </c>
      <c r="B90" s="92"/>
      <c r="C90" s="92"/>
      <c r="D90" s="92"/>
      <c r="E90" s="97"/>
      <c r="F90" s="92"/>
      <c r="G90" s="97"/>
      <c r="H90" s="92"/>
      <c r="I90" s="92"/>
      <c r="J90" s="94"/>
      <c r="K90" s="17"/>
    </row>
    <row r="91" spans="1:11" ht="17.25" customHeight="1">
      <c r="A91" s="30" t="s">
        <v>90</v>
      </c>
      <c r="B91" s="92"/>
      <c r="C91" s="92"/>
      <c r="D91" s="92"/>
      <c r="E91" s="97"/>
      <c r="F91" s="92"/>
      <c r="G91" s="97"/>
      <c r="H91" s="92"/>
      <c r="I91" s="92"/>
      <c r="J91" s="94"/>
      <c r="K91" s="17"/>
    </row>
    <row r="92" spans="1:11" ht="17.25" customHeight="1">
      <c r="A92" s="30" t="s">
        <v>91</v>
      </c>
      <c r="B92" s="92"/>
      <c r="C92" s="92"/>
      <c r="D92" s="92"/>
      <c r="E92" s="97"/>
      <c r="F92" s="92"/>
      <c r="G92" s="97"/>
      <c r="H92" s="92"/>
      <c r="I92" s="92"/>
      <c r="J92" s="94"/>
      <c r="K92" s="17"/>
    </row>
    <row r="93" spans="1:11" ht="17.25" customHeight="1">
      <c r="A93" s="30" t="s">
        <v>92</v>
      </c>
      <c r="B93" s="92"/>
      <c r="C93" s="92"/>
      <c r="D93" s="92"/>
      <c r="E93" s="97"/>
      <c r="F93" s="92"/>
      <c r="G93" s="97"/>
      <c r="H93" s="92"/>
      <c r="I93" s="92"/>
      <c r="J93" s="94"/>
      <c r="K93" s="17"/>
    </row>
    <row r="94" spans="1:11" ht="17.25" customHeight="1">
      <c r="A94" s="117" t="s">
        <v>93</v>
      </c>
      <c r="B94" s="118">
        <v>65</v>
      </c>
      <c r="C94" s="118">
        <v>300</v>
      </c>
      <c r="D94" s="118">
        <f>300-250</f>
        <v>50</v>
      </c>
      <c r="E94" s="119">
        <f>D94/C94*100</f>
        <v>16.666666666666664</v>
      </c>
      <c r="F94" s="118">
        <f>D94-B94</f>
        <v>-15</v>
      </c>
      <c r="G94" s="119">
        <f>(D94-B94)/B94*100</f>
        <v>-23.076923076923077</v>
      </c>
      <c r="H94" s="118">
        <v>430</v>
      </c>
      <c r="I94" s="118">
        <f>H94-C94</f>
        <v>130</v>
      </c>
      <c r="J94" s="120">
        <f>(H94-C94)/C94*100</f>
        <v>43.333333333333336</v>
      </c>
      <c r="K94" s="17"/>
    </row>
    <row r="95" spans="1:11" ht="17.25" customHeight="1">
      <c r="A95" s="30" t="s">
        <v>88</v>
      </c>
      <c r="B95" s="92"/>
      <c r="C95" s="92"/>
      <c r="D95" s="92">
        <v>50</v>
      </c>
      <c r="E95" s="97"/>
      <c r="F95" s="92"/>
      <c r="G95" s="97"/>
      <c r="H95" s="92">
        <v>80</v>
      </c>
      <c r="I95" s="92"/>
      <c r="J95" s="94"/>
      <c r="K95" s="32"/>
    </row>
    <row r="96" spans="1:11" ht="17.25" customHeight="1">
      <c r="A96" s="30" t="s">
        <v>89</v>
      </c>
      <c r="B96" s="92"/>
      <c r="C96" s="92"/>
      <c r="D96" s="92"/>
      <c r="E96" s="97"/>
      <c r="F96" s="92"/>
      <c r="G96" s="97"/>
      <c r="H96" s="92"/>
      <c r="I96" s="92"/>
      <c r="J96" s="94"/>
      <c r="K96" s="32"/>
    </row>
    <row r="97" spans="1:11" ht="17.25" customHeight="1">
      <c r="A97" s="30" t="s">
        <v>90</v>
      </c>
      <c r="B97" s="92"/>
      <c r="C97" s="92"/>
      <c r="D97" s="92"/>
      <c r="E97" s="97"/>
      <c r="F97" s="92"/>
      <c r="G97" s="97"/>
      <c r="H97" s="92"/>
      <c r="I97" s="92"/>
      <c r="J97" s="94"/>
      <c r="K97" s="32"/>
    </row>
    <row r="98" spans="1:11" ht="17.25" customHeight="1">
      <c r="A98" s="30" t="s">
        <v>91</v>
      </c>
      <c r="B98" s="92"/>
      <c r="C98" s="92"/>
      <c r="D98" s="92"/>
      <c r="E98" s="97"/>
      <c r="F98" s="92"/>
      <c r="G98" s="97"/>
      <c r="H98" s="92"/>
      <c r="I98" s="92"/>
      <c r="J98" s="94"/>
      <c r="K98" s="32"/>
    </row>
    <row r="99" spans="1:11" ht="17.25" customHeight="1">
      <c r="A99" s="30" t="s">
        <v>94</v>
      </c>
      <c r="B99" s="92"/>
      <c r="C99" s="92"/>
      <c r="D99" s="92"/>
      <c r="E99" s="97"/>
      <c r="F99" s="92"/>
      <c r="G99" s="97"/>
      <c r="H99" s="92">
        <v>350</v>
      </c>
      <c r="I99" s="92"/>
      <c r="J99" s="94"/>
      <c r="K99" s="32"/>
    </row>
    <row r="100" spans="1:11" ht="17.25" customHeight="1">
      <c r="A100" s="117" t="s">
        <v>95</v>
      </c>
      <c r="B100" s="118"/>
      <c r="C100" s="118"/>
      <c r="D100" s="118">
        <v>827</v>
      </c>
      <c r="E100" s="119"/>
      <c r="F100" s="118">
        <f>D100-B100</f>
        <v>827</v>
      </c>
      <c r="G100" s="119"/>
      <c r="H100" s="118">
        <v>1200</v>
      </c>
      <c r="I100" s="118">
        <f>H100-C100</f>
        <v>1200</v>
      </c>
      <c r="J100" s="120"/>
      <c r="K100" s="17" t="s">
        <v>15</v>
      </c>
    </row>
    <row r="101" spans="1:11" ht="17.25" customHeight="1">
      <c r="A101" s="30" t="s">
        <v>96</v>
      </c>
      <c r="B101" s="92"/>
      <c r="C101" s="92"/>
      <c r="D101" s="92">
        <v>827</v>
      </c>
      <c r="E101" s="97"/>
      <c r="F101" s="92"/>
      <c r="G101" s="97"/>
      <c r="H101" s="92">
        <v>1200</v>
      </c>
      <c r="I101" s="92"/>
      <c r="J101" s="94"/>
      <c r="K101" s="30"/>
    </row>
    <row r="102" spans="1:11" ht="17.25" customHeight="1">
      <c r="A102" s="30" t="s">
        <v>97</v>
      </c>
      <c r="B102" s="92"/>
      <c r="C102" s="92"/>
      <c r="D102" s="92"/>
      <c r="E102" s="97"/>
      <c r="F102" s="92"/>
      <c r="G102" s="97"/>
      <c r="H102" s="92"/>
      <c r="I102" s="92"/>
      <c r="J102" s="94"/>
      <c r="K102" s="30"/>
    </row>
    <row r="103" spans="1:11" ht="17.25" customHeight="1">
      <c r="A103" s="30" t="s">
        <v>98</v>
      </c>
      <c r="B103" s="92"/>
      <c r="C103" s="92"/>
      <c r="D103" s="92"/>
      <c r="E103" s="97"/>
      <c r="F103" s="92"/>
      <c r="G103" s="97"/>
      <c r="H103" s="92"/>
      <c r="I103" s="92"/>
      <c r="J103" s="94"/>
      <c r="K103" s="30"/>
    </row>
    <row r="104" spans="1:11" s="90" customFormat="1" ht="17.25" customHeight="1">
      <c r="A104" s="112" t="s">
        <v>99</v>
      </c>
      <c r="B104" s="113">
        <v>4761</v>
      </c>
      <c r="C104" s="114">
        <f>SUM(C105:C125)</f>
        <v>40</v>
      </c>
      <c r="D104" s="113">
        <f>D105+D115+D120+D125</f>
        <v>699</v>
      </c>
      <c r="E104" s="115">
        <f>D104/C104*100</f>
        <v>1747.5000000000002</v>
      </c>
      <c r="F104" s="113">
        <f>D104-B104</f>
        <v>-4062</v>
      </c>
      <c r="G104" s="116">
        <f aca="true" t="shared" si="3" ref="G104:G120">(D104-B104)/B104*100</f>
        <v>-85.3182104599874</v>
      </c>
      <c r="H104" s="113">
        <f>SUM(H105:H125)</f>
        <v>0</v>
      </c>
      <c r="I104" s="113">
        <f>H104-C104</f>
        <v>-40</v>
      </c>
      <c r="J104" s="116">
        <f>(H104-C104)/C104*100</f>
        <v>-100</v>
      </c>
      <c r="K104" s="17"/>
    </row>
    <row r="105" spans="1:11" ht="17.25" customHeight="1">
      <c r="A105" s="117" t="s">
        <v>100</v>
      </c>
      <c r="B105" s="118">
        <v>369</v>
      </c>
      <c r="C105" s="118"/>
      <c r="D105" s="118">
        <v>124</v>
      </c>
      <c r="E105" s="119"/>
      <c r="F105" s="118">
        <f>D105-B105</f>
        <v>-245</v>
      </c>
      <c r="G105" s="119">
        <f t="shared" si="3"/>
        <v>-66.39566395663957</v>
      </c>
      <c r="H105" s="118"/>
      <c r="I105" s="118">
        <f>H105-C105</f>
        <v>0</v>
      </c>
      <c r="J105" s="120"/>
      <c r="K105" s="17"/>
    </row>
    <row r="106" spans="1:11" ht="17.25" customHeight="1">
      <c r="A106" s="30" t="s">
        <v>101</v>
      </c>
      <c r="B106" s="99"/>
      <c r="C106" s="92"/>
      <c r="D106" s="92"/>
      <c r="E106" s="97"/>
      <c r="F106" s="92"/>
      <c r="G106" s="97"/>
      <c r="H106" s="92"/>
      <c r="I106" s="92"/>
      <c r="J106" s="94"/>
      <c r="K106" s="17"/>
    </row>
    <row r="107" spans="1:11" ht="17.25" customHeight="1">
      <c r="A107" s="30" t="s">
        <v>102</v>
      </c>
      <c r="B107" s="99"/>
      <c r="C107" s="92"/>
      <c r="D107" s="92"/>
      <c r="E107" s="97"/>
      <c r="F107" s="92"/>
      <c r="G107" s="97"/>
      <c r="H107" s="92"/>
      <c r="I107" s="92"/>
      <c r="J107" s="94"/>
      <c r="K107" s="17"/>
    </row>
    <row r="108" spans="1:11" ht="17.25" customHeight="1">
      <c r="A108" s="30" t="s">
        <v>103</v>
      </c>
      <c r="B108" s="99"/>
      <c r="C108" s="92"/>
      <c r="D108" s="92"/>
      <c r="E108" s="97"/>
      <c r="F108" s="92"/>
      <c r="G108" s="97"/>
      <c r="H108" s="92"/>
      <c r="I108" s="92"/>
      <c r="J108" s="94"/>
      <c r="K108" s="17"/>
    </row>
    <row r="109" spans="1:11" ht="17.25" customHeight="1">
      <c r="A109" s="30" t="s">
        <v>104</v>
      </c>
      <c r="B109" s="99"/>
      <c r="C109" s="92"/>
      <c r="D109" s="92"/>
      <c r="E109" s="97"/>
      <c r="F109" s="92"/>
      <c r="G109" s="97"/>
      <c r="H109" s="92"/>
      <c r="I109" s="92"/>
      <c r="J109" s="94"/>
      <c r="K109" s="17"/>
    </row>
    <row r="110" spans="1:11" ht="17.25" customHeight="1">
      <c r="A110" s="30" t="s">
        <v>105</v>
      </c>
      <c r="B110" s="99"/>
      <c r="C110" s="92"/>
      <c r="D110" s="92">
        <v>124</v>
      </c>
      <c r="E110" s="97"/>
      <c r="F110" s="92"/>
      <c r="G110" s="97"/>
      <c r="H110" s="92"/>
      <c r="I110" s="92"/>
      <c r="J110" s="94"/>
      <c r="K110" s="17"/>
    </row>
    <row r="111" spans="1:11" ht="17.25" customHeight="1">
      <c r="A111" s="117" t="s">
        <v>106</v>
      </c>
      <c r="B111" s="118">
        <v>1071</v>
      </c>
      <c r="C111" s="118"/>
      <c r="D111" s="118"/>
      <c r="E111" s="119"/>
      <c r="F111" s="118">
        <f>D111-B111</f>
        <v>-1071</v>
      </c>
      <c r="G111" s="119">
        <f t="shared" si="3"/>
        <v>-100</v>
      </c>
      <c r="H111" s="118"/>
      <c r="I111" s="118">
        <f>H111-C111</f>
        <v>0</v>
      </c>
      <c r="J111" s="120"/>
      <c r="K111" s="17" t="s">
        <v>5</v>
      </c>
    </row>
    <row r="112" spans="1:11" ht="17.25" customHeight="1">
      <c r="A112" s="117" t="s">
        <v>107</v>
      </c>
      <c r="B112" s="118">
        <v>28</v>
      </c>
      <c r="C112" s="118"/>
      <c r="D112" s="118"/>
      <c r="E112" s="119"/>
      <c r="F112" s="118">
        <f>D112-B112</f>
        <v>-28</v>
      </c>
      <c r="G112" s="119">
        <f t="shared" si="3"/>
        <v>-100</v>
      </c>
      <c r="H112" s="118"/>
      <c r="I112" s="118">
        <f>H112-C112</f>
        <v>0</v>
      </c>
      <c r="J112" s="120"/>
      <c r="K112" s="17" t="s">
        <v>5</v>
      </c>
    </row>
    <row r="113" spans="1:11" ht="17.25" customHeight="1">
      <c r="A113" s="117" t="s">
        <v>108</v>
      </c>
      <c r="B113" s="118">
        <v>311</v>
      </c>
      <c r="C113" s="118"/>
      <c r="D113" s="118"/>
      <c r="E113" s="119"/>
      <c r="F113" s="118">
        <f>D113-B113</f>
        <v>-311</v>
      </c>
      <c r="G113" s="119">
        <f t="shared" si="3"/>
        <v>-100</v>
      </c>
      <c r="H113" s="118"/>
      <c r="I113" s="118">
        <f>H113-C113</f>
        <v>0</v>
      </c>
      <c r="J113" s="120"/>
      <c r="K113" s="17" t="s">
        <v>5</v>
      </c>
    </row>
    <row r="114" spans="1:11" ht="17.25" customHeight="1">
      <c r="A114" s="117" t="s">
        <v>109</v>
      </c>
      <c r="B114" s="118">
        <v>2091</v>
      </c>
      <c r="C114" s="118"/>
      <c r="D114" s="118"/>
      <c r="E114" s="119"/>
      <c r="F114" s="118">
        <f>D114-B114</f>
        <v>-2091</v>
      </c>
      <c r="G114" s="119">
        <f t="shared" si="3"/>
        <v>-100</v>
      </c>
      <c r="H114" s="118"/>
      <c r="I114" s="118">
        <f>H114-C114</f>
        <v>0</v>
      </c>
      <c r="J114" s="120"/>
      <c r="K114" s="17" t="s">
        <v>5</v>
      </c>
    </row>
    <row r="115" spans="1:11" ht="17.25" customHeight="1">
      <c r="A115" s="117" t="s">
        <v>110</v>
      </c>
      <c r="B115" s="118">
        <v>391</v>
      </c>
      <c r="C115" s="118"/>
      <c r="D115" s="118">
        <v>251</v>
      </c>
      <c r="E115" s="119"/>
      <c r="F115" s="118">
        <f>D115-B115</f>
        <v>-140</v>
      </c>
      <c r="G115" s="119">
        <f t="shared" si="3"/>
        <v>-35.80562659846547</v>
      </c>
      <c r="H115" s="118"/>
      <c r="I115" s="118">
        <f>H115-C115</f>
        <v>0</v>
      </c>
      <c r="J115" s="120"/>
      <c r="K115" s="17"/>
    </row>
    <row r="116" spans="1:11" ht="17.25" customHeight="1">
      <c r="A116" s="30" t="s">
        <v>56</v>
      </c>
      <c r="B116" s="92"/>
      <c r="C116" s="92"/>
      <c r="D116" s="92">
        <v>251</v>
      </c>
      <c r="E116" s="97"/>
      <c r="F116" s="92"/>
      <c r="G116" s="97"/>
      <c r="H116" s="92"/>
      <c r="I116" s="92"/>
      <c r="J116" s="94"/>
      <c r="K116" s="17"/>
    </row>
    <row r="117" spans="1:11" ht="17.25" customHeight="1">
      <c r="A117" s="30" t="s">
        <v>111</v>
      </c>
      <c r="B117" s="92"/>
      <c r="C117" s="92"/>
      <c r="D117" s="92"/>
      <c r="E117" s="97"/>
      <c r="F117" s="92"/>
      <c r="G117" s="97"/>
      <c r="H117" s="92"/>
      <c r="I117" s="92"/>
      <c r="J117" s="94"/>
      <c r="K117" s="17"/>
    </row>
    <row r="118" spans="1:11" ht="17.25" customHeight="1">
      <c r="A118" s="30" t="s">
        <v>112</v>
      </c>
      <c r="B118" s="92"/>
      <c r="C118" s="92"/>
      <c r="D118" s="92"/>
      <c r="E118" s="97"/>
      <c r="F118" s="92"/>
      <c r="G118" s="97"/>
      <c r="H118" s="92"/>
      <c r="I118" s="92"/>
      <c r="J118" s="94"/>
      <c r="K118" s="17"/>
    </row>
    <row r="119" spans="1:11" ht="17.25" customHeight="1">
      <c r="A119" s="30" t="s">
        <v>113</v>
      </c>
      <c r="B119" s="92"/>
      <c r="C119" s="92"/>
      <c r="D119" s="92"/>
      <c r="E119" s="97"/>
      <c r="F119" s="92"/>
      <c r="G119" s="97"/>
      <c r="H119" s="92"/>
      <c r="I119" s="92"/>
      <c r="J119" s="94"/>
      <c r="K119" s="17"/>
    </row>
    <row r="120" spans="1:11" ht="17.25" customHeight="1">
      <c r="A120" s="117" t="s">
        <v>114</v>
      </c>
      <c r="B120" s="118">
        <v>500</v>
      </c>
      <c r="C120" s="118"/>
      <c r="D120" s="118">
        <v>88</v>
      </c>
      <c r="E120" s="119"/>
      <c r="F120" s="118">
        <f>D120-B120</f>
        <v>-412</v>
      </c>
      <c r="G120" s="119">
        <f t="shared" si="3"/>
        <v>-82.39999999999999</v>
      </c>
      <c r="H120" s="118"/>
      <c r="I120" s="118">
        <f>H120-C120</f>
        <v>0</v>
      </c>
      <c r="J120" s="120"/>
      <c r="K120" s="17"/>
    </row>
    <row r="121" spans="1:11" ht="17.25" customHeight="1">
      <c r="A121" s="30" t="s">
        <v>115</v>
      </c>
      <c r="B121" s="92"/>
      <c r="C121" s="92"/>
      <c r="D121" s="92"/>
      <c r="E121" s="97"/>
      <c r="F121" s="92"/>
      <c r="G121" s="97"/>
      <c r="H121" s="92"/>
      <c r="I121" s="92"/>
      <c r="J121" s="94"/>
      <c r="K121" s="17"/>
    </row>
    <row r="122" spans="1:11" ht="17.25" customHeight="1">
      <c r="A122" s="30" t="s">
        <v>116</v>
      </c>
      <c r="B122" s="92"/>
      <c r="C122" s="92"/>
      <c r="D122" s="92"/>
      <c r="E122" s="97"/>
      <c r="F122" s="92"/>
      <c r="G122" s="97"/>
      <c r="H122" s="92"/>
      <c r="I122" s="92"/>
      <c r="J122" s="94"/>
      <c r="K122" s="17"/>
    </row>
    <row r="123" spans="1:11" ht="17.25" customHeight="1">
      <c r="A123" s="30" t="s">
        <v>117</v>
      </c>
      <c r="B123" s="92"/>
      <c r="C123" s="92"/>
      <c r="D123" s="92">
        <v>88</v>
      </c>
      <c r="E123" s="97"/>
      <c r="F123" s="92"/>
      <c r="G123" s="97"/>
      <c r="H123" s="92"/>
      <c r="I123" s="92"/>
      <c r="J123" s="94"/>
      <c r="K123" s="17"/>
    </row>
    <row r="124" spans="1:11" ht="17.25" customHeight="1">
      <c r="A124" s="30" t="s">
        <v>118</v>
      </c>
      <c r="B124" s="92"/>
      <c r="C124" s="92"/>
      <c r="D124" s="92"/>
      <c r="E124" s="97"/>
      <c r="F124" s="92"/>
      <c r="G124" s="97"/>
      <c r="H124" s="92"/>
      <c r="I124" s="92"/>
      <c r="J124" s="94"/>
      <c r="K124" s="17"/>
    </row>
    <row r="125" spans="1:11" ht="17.25" customHeight="1">
      <c r="A125" s="117" t="s">
        <v>119</v>
      </c>
      <c r="B125" s="118"/>
      <c r="C125" s="118">
        <v>40</v>
      </c>
      <c r="D125" s="118">
        <v>236</v>
      </c>
      <c r="E125" s="119">
        <f>D125/C125*100</f>
        <v>590</v>
      </c>
      <c r="F125" s="118">
        <f>D125-B125</f>
        <v>236</v>
      </c>
      <c r="G125" s="119"/>
      <c r="H125" s="118"/>
      <c r="I125" s="118">
        <f>H125-C125</f>
        <v>-40</v>
      </c>
      <c r="J125" s="120">
        <f>(H125-C125)/C125*100</f>
        <v>-100</v>
      </c>
      <c r="K125" s="17" t="s">
        <v>5</v>
      </c>
    </row>
    <row r="126" spans="1:11" ht="17.25" customHeight="1">
      <c r="A126" s="30" t="s">
        <v>120</v>
      </c>
      <c r="B126" s="92"/>
      <c r="C126" s="92"/>
      <c r="D126" s="92">
        <v>236</v>
      </c>
      <c r="E126" s="97"/>
      <c r="F126" s="92"/>
      <c r="G126" s="97"/>
      <c r="H126" s="92"/>
      <c r="I126" s="92"/>
      <c r="J126" s="94"/>
      <c r="K126" s="30"/>
    </row>
    <row r="127" spans="1:11" ht="17.25" customHeight="1">
      <c r="A127" s="30" t="s">
        <v>121</v>
      </c>
      <c r="B127" s="92"/>
      <c r="C127" s="92"/>
      <c r="D127" s="92"/>
      <c r="E127" s="97"/>
      <c r="F127" s="92"/>
      <c r="G127" s="97"/>
      <c r="H127" s="92"/>
      <c r="I127" s="92"/>
      <c r="J127" s="94"/>
      <c r="K127" s="30"/>
    </row>
    <row r="128" spans="1:11" ht="17.25" customHeight="1">
      <c r="A128" s="30" t="s">
        <v>122</v>
      </c>
      <c r="B128" s="92"/>
      <c r="C128" s="92"/>
      <c r="D128" s="92"/>
      <c r="E128" s="97"/>
      <c r="F128" s="92"/>
      <c r="G128" s="97"/>
      <c r="H128" s="92"/>
      <c r="I128" s="92"/>
      <c r="J128" s="94"/>
      <c r="K128" s="30"/>
    </row>
    <row r="129" spans="1:11" s="90" customFormat="1" ht="17.25" customHeight="1">
      <c r="A129" s="112" t="s">
        <v>123</v>
      </c>
      <c r="B129" s="113">
        <v>500</v>
      </c>
      <c r="C129" s="114">
        <f>C130</f>
        <v>300</v>
      </c>
      <c r="D129" s="113">
        <f>D130</f>
        <v>3</v>
      </c>
      <c r="E129" s="115">
        <f>D129/C129*100</f>
        <v>1</v>
      </c>
      <c r="F129" s="113">
        <f>D129-B129</f>
        <v>-497</v>
      </c>
      <c r="G129" s="116">
        <f>(D129-B129)/B129*100</f>
        <v>-99.4</v>
      </c>
      <c r="H129" s="113">
        <f>H130</f>
        <v>120</v>
      </c>
      <c r="I129" s="113">
        <f>H129-C129</f>
        <v>-180</v>
      </c>
      <c r="J129" s="116">
        <f>(H129-C129)/C129*100</f>
        <v>-60</v>
      </c>
      <c r="K129" s="17"/>
    </row>
    <row r="130" spans="1:11" ht="17.25" customHeight="1">
      <c r="A130" s="117" t="s">
        <v>124</v>
      </c>
      <c r="B130" s="118">
        <v>500</v>
      </c>
      <c r="C130" s="118">
        <v>300</v>
      </c>
      <c r="D130" s="118">
        <v>3</v>
      </c>
      <c r="E130" s="119">
        <f>D130/C130*100</f>
        <v>1</v>
      </c>
      <c r="F130" s="118">
        <f>D130-B130</f>
        <v>-497</v>
      </c>
      <c r="G130" s="119">
        <f>(D130-B130)/B130*100</f>
        <v>-99.4</v>
      </c>
      <c r="H130" s="118">
        <v>120</v>
      </c>
      <c r="I130" s="118">
        <f>H130-C130</f>
        <v>-180</v>
      </c>
      <c r="J130" s="120">
        <f>(H130-C130)/C130*100</f>
        <v>-60</v>
      </c>
      <c r="K130" s="17"/>
    </row>
    <row r="131" spans="1:11" ht="17.25" customHeight="1">
      <c r="A131" s="30" t="s">
        <v>125</v>
      </c>
      <c r="B131" s="92"/>
      <c r="C131" s="92"/>
      <c r="D131" s="92"/>
      <c r="E131" s="97"/>
      <c r="F131" s="92"/>
      <c r="G131" s="97"/>
      <c r="H131" s="92"/>
      <c r="I131" s="92"/>
      <c r="J131" s="94"/>
      <c r="K131" s="32"/>
    </row>
    <row r="132" spans="1:11" ht="17.25" customHeight="1">
      <c r="A132" s="30" t="s">
        <v>126</v>
      </c>
      <c r="B132" s="92"/>
      <c r="C132" s="92"/>
      <c r="D132" s="92"/>
      <c r="E132" s="97"/>
      <c r="F132" s="92"/>
      <c r="G132" s="97"/>
      <c r="H132" s="92"/>
      <c r="I132" s="92"/>
      <c r="J132" s="94"/>
      <c r="K132" s="32"/>
    </row>
    <row r="133" spans="1:11" ht="17.25" customHeight="1">
      <c r="A133" s="30" t="s">
        <v>127</v>
      </c>
      <c r="B133" s="92"/>
      <c r="C133" s="92"/>
      <c r="D133" s="92"/>
      <c r="E133" s="97"/>
      <c r="F133" s="92"/>
      <c r="G133" s="97"/>
      <c r="H133" s="92"/>
      <c r="I133" s="92"/>
      <c r="J133" s="94"/>
      <c r="K133" s="32"/>
    </row>
    <row r="134" spans="1:11" ht="17.25" customHeight="1">
      <c r="A134" s="30" t="s">
        <v>128</v>
      </c>
      <c r="B134" s="92"/>
      <c r="C134" s="92"/>
      <c r="D134" s="92">
        <v>3</v>
      </c>
      <c r="E134" s="97"/>
      <c r="F134" s="92"/>
      <c r="G134" s="97"/>
      <c r="H134" s="92">
        <v>3</v>
      </c>
      <c r="I134" s="92"/>
      <c r="J134" s="94"/>
      <c r="K134" s="32"/>
    </row>
    <row r="135" spans="1:11" ht="17.25" customHeight="1">
      <c r="A135" s="30" t="s">
        <v>129</v>
      </c>
      <c r="B135" s="92"/>
      <c r="C135" s="92"/>
      <c r="D135" s="92"/>
      <c r="E135" s="97"/>
      <c r="F135" s="92"/>
      <c r="G135" s="97"/>
      <c r="H135" s="92">
        <v>117</v>
      </c>
      <c r="I135" s="92"/>
      <c r="J135" s="94"/>
      <c r="K135" s="32"/>
    </row>
    <row r="136" spans="1:11" s="90" customFormat="1" ht="17.25" customHeight="1">
      <c r="A136" s="112" t="s">
        <v>130</v>
      </c>
      <c r="B136" s="113">
        <v>1204</v>
      </c>
      <c r="C136" s="114"/>
      <c r="D136" s="113">
        <f>D137</f>
        <v>1745</v>
      </c>
      <c r="E136" s="115"/>
      <c r="F136" s="113">
        <f>D136-B136</f>
        <v>541</v>
      </c>
      <c r="G136" s="116">
        <f>(D136-B136)/B136*100</f>
        <v>44.93355481727575</v>
      </c>
      <c r="H136" s="113">
        <f>H137</f>
        <v>17</v>
      </c>
      <c r="I136" s="113">
        <f>H136-C136</f>
        <v>17</v>
      </c>
      <c r="J136" s="116"/>
      <c r="K136" s="17"/>
    </row>
    <row r="137" spans="1:11" ht="17.25" customHeight="1">
      <c r="A137" s="117" t="s">
        <v>131</v>
      </c>
      <c r="B137" s="118">
        <v>1204</v>
      </c>
      <c r="C137" s="118"/>
      <c r="D137" s="118">
        <v>1745</v>
      </c>
      <c r="E137" s="119"/>
      <c r="F137" s="118">
        <f>D137-B137</f>
        <v>541</v>
      </c>
      <c r="G137" s="119">
        <f>(D137-B137)/B137*100</f>
        <v>44.93355481727575</v>
      </c>
      <c r="H137" s="118">
        <v>17</v>
      </c>
      <c r="I137" s="118">
        <f>H137-C137</f>
        <v>17</v>
      </c>
      <c r="J137" s="120"/>
      <c r="K137" s="17"/>
    </row>
    <row r="138" spans="1:11" ht="17.25" customHeight="1">
      <c r="A138" s="30" t="s">
        <v>132</v>
      </c>
      <c r="B138" s="92"/>
      <c r="C138" s="92"/>
      <c r="D138" s="92">
        <v>1171</v>
      </c>
      <c r="E138" s="97"/>
      <c r="F138" s="92"/>
      <c r="G138" s="97"/>
      <c r="H138" s="92"/>
      <c r="I138" s="92"/>
      <c r="J138" s="94"/>
      <c r="K138" s="17"/>
    </row>
    <row r="139" spans="1:11" ht="17.25" customHeight="1">
      <c r="A139" s="30" t="s">
        <v>133</v>
      </c>
      <c r="B139" s="92"/>
      <c r="C139" s="92"/>
      <c r="D139" s="92">
        <v>149</v>
      </c>
      <c r="E139" s="97"/>
      <c r="F139" s="92"/>
      <c r="G139" s="97"/>
      <c r="H139" s="92">
        <v>17</v>
      </c>
      <c r="I139" s="92"/>
      <c r="J139" s="94"/>
      <c r="K139" s="17"/>
    </row>
    <row r="140" spans="1:11" ht="17.25" customHeight="1">
      <c r="A140" s="30" t="s">
        <v>134</v>
      </c>
      <c r="B140" s="92"/>
      <c r="C140" s="92"/>
      <c r="D140" s="92">
        <v>326</v>
      </c>
      <c r="E140" s="97"/>
      <c r="F140" s="92"/>
      <c r="G140" s="97"/>
      <c r="H140" s="92"/>
      <c r="I140" s="92"/>
      <c r="J140" s="94"/>
      <c r="K140" s="17"/>
    </row>
    <row r="141" spans="1:11" ht="17.25" customHeight="1">
      <c r="A141" s="30" t="s">
        <v>135</v>
      </c>
      <c r="B141" s="92"/>
      <c r="C141" s="92"/>
      <c r="D141" s="92"/>
      <c r="E141" s="97"/>
      <c r="F141" s="92"/>
      <c r="G141" s="97"/>
      <c r="H141" s="92"/>
      <c r="I141" s="92"/>
      <c r="J141" s="94"/>
      <c r="K141" s="17"/>
    </row>
    <row r="142" spans="1:11" ht="17.25" customHeight="1">
      <c r="A142" s="30" t="s">
        <v>136</v>
      </c>
      <c r="B142" s="92"/>
      <c r="C142" s="92"/>
      <c r="D142" s="92">
        <v>42</v>
      </c>
      <c r="E142" s="97"/>
      <c r="F142" s="92"/>
      <c r="G142" s="97"/>
      <c r="H142" s="92"/>
      <c r="I142" s="92"/>
      <c r="J142" s="94"/>
      <c r="K142" s="17"/>
    </row>
    <row r="143" spans="1:11" ht="17.25" customHeight="1">
      <c r="A143" s="30" t="s">
        <v>137</v>
      </c>
      <c r="B143" s="92"/>
      <c r="C143" s="92"/>
      <c r="D143" s="92"/>
      <c r="E143" s="97"/>
      <c r="F143" s="92"/>
      <c r="G143" s="97"/>
      <c r="H143" s="92"/>
      <c r="I143" s="92"/>
      <c r="J143" s="94"/>
      <c r="K143" s="17"/>
    </row>
    <row r="144" spans="1:11" ht="17.25" customHeight="1">
      <c r="A144" s="30" t="s">
        <v>138</v>
      </c>
      <c r="B144" s="92"/>
      <c r="C144" s="92"/>
      <c r="D144" s="92"/>
      <c r="E144" s="97"/>
      <c r="F144" s="92"/>
      <c r="G144" s="97"/>
      <c r="H144" s="92"/>
      <c r="I144" s="92"/>
      <c r="J144" s="94"/>
      <c r="K144" s="17"/>
    </row>
    <row r="145" spans="1:11" ht="17.25" customHeight="1">
      <c r="A145" s="30" t="s">
        <v>139</v>
      </c>
      <c r="B145" s="92"/>
      <c r="C145" s="92"/>
      <c r="D145" s="92"/>
      <c r="E145" s="97"/>
      <c r="F145" s="92"/>
      <c r="G145" s="97"/>
      <c r="H145" s="92"/>
      <c r="I145" s="92"/>
      <c r="J145" s="94"/>
      <c r="K145" s="17"/>
    </row>
    <row r="146" spans="1:11" ht="17.25" customHeight="1">
      <c r="A146" s="30" t="s">
        <v>140</v>
      </c>
      <c r="B146" s="92"/>
      <c r="C146" s="92"/>
      <c r="D146" s="92">
        <v>17</v>
      </c>
      <c r="E146" s="97"/>
      <c r="F146" s="92"/>
      <c r="G146" s="97"/>
      <c r="H146" s="92"/>
      <c r="I146" s="92"/>
      <c r="J146" s="94"/>
      <c r="K146" s="17"/>
    </row>
    <row r="147" spans="1:11" ht="17.25" customHeight="1">
      <c r="A147" s="30" t="s">
        <v>141</v>
      </c>
      <c r="B147" s="92"/>
      <c r="C147" s="92"/>
      <c r="D147" s="92">
        <v>40</v>
      </c>
      <c r="E147" s="97"/>
      <c r="F147" s="92"/>
      <c r="G147" s="97"/>
      <c r="H147" s="92"/>
      <c r="I147" s="92"/>
      <c r="J147" s="94"/>
      <c r="K147" s="17"/>
    </row>
    <row r="148" spans="1:11" ht="17.25" customHeight="1">
      <c r="A148" s="105" t="s">
        <v>144</v>
      </c>
      <c r="B148" s="106">
        <v>80349</v>
      </c>
      <c r="C148" s="106">
        <f>C37+C39+C46+C56+C104+C129+C136</f>
        <v>54650</v>
      </c>
      <c r="D148" s="106">
        <f>D37+D39+D46+D56+D104+D129+D136</f>
        <v>75058.7</v>
      </c>
      <c r="E148" s="107">
        <f>D148/C148*100</f>
        <v>137.34437328453797</v>
      </c>
      <c r="F148" s="108">
        <f aca="true" t="shared" si="4" ref="F148:F156">D148-B148</f>
        <v>-5290.300000000003</v>
      </c>
      <c r="G148" s="107">
        <f>(D148-B148)/B148*100</f>
        <v>-6.584151638477147</v>
      </c>
      <c r="H148" s="106">
        <f>H37+H46+H56+H104+H129+H136</f>
        <v>67627</v>
      </c>
      <c r="I148" s="108">
        <f aca="true" t="shared" si="5" ref="I148:I156">H148-C148</f>
        <v>12977</v>
      </c>
      <c r="J148" s="107">
        <f>(H148-C148)/C148*100</f>
        <v>23.745654162854528</v>
      </c>
      <c r="K148" s="17"/>
    </row>
    <row r="149" spans="1:11" ht="17.25" customHeight="1">
      <c r="A149" s="110" t="s">
        <v>145</v>
      </c>
      <c r="B149" s="106">
        <v>7636</v>
      </c>
      <c r="C149" s="106">
        <f>C150+C151+C152</f>
        <v>3520</v>
      </c>
      <c r="D149" s="106">
        <f>SUM(D150:D152)</f>
        <v>3876.300000000003</v>
      </c>
      <c r="E149" s="107">
        <f>D149/C149*100</f>
        <v>110.12215909090916</v>
      </c>
      <c r="F149" s="108">
        <f t="shared" si="4"/>
        <v>-3759.699999999997</v>
      </c>
      <c r="G149" s="107">
        <f>(D149-B149)/B149*100</f>
        <v>-49.23651126244103</v>
      </c>
      <c r="H149" s="106">
        <f>H150+H151+H152</f>
        <v>3154</v>
      </c>
      <c r="I149" s="108">
        <f t="shared" si="5"/>
        <v>-366</v>
      </c>
      <c r="J149" s="109">
        <f>(H149-C149)/C149*100</f>
        <v>-10.397727272727272</v>
      </c>
      <c r="K149" s="17"/>
    </row>
    <row r="150" spans="1:11" ht="17.25" customHeight="1">
      <c r="A150" s="30" t="s">
        <v>38</v>
      </c>
      <c r="B150" s="92"/>
      <c r="C150" s="92"/>
      <c r="D150" s="92"/>
      <c r="E150" s="97"/>
      <c r="F150" s="92">
        <f t="shared" si="4"/>
        <v>0</v>
      </c>
      <c r="G150" s="97"/>
      <c r="H150" s="92"/>
      <c r="I150" s="92">
        <f t="shared" si="5"/>
        <v>0</v>
      </c>
      <c r="J150" s="94"/>
      <c r="K150" s="17"/>
    </row>
    <row r="151" spans="1:11" ht="17.25" customHeight="1">
      <c r="A151" s="30" t="s">
        <v>39</v>
      </c>
      <c r="B151" s="92"/>
      <c r="C151" s="92"/>
      <c r="D151" s="92"/>
      <c r="E151" s="97"/>
      <c r="F151" s="92">
        <f t="shared" si="4"/>
        <v>0</v>
      </c>
      <c r="G151" s="97"/>
      <c r="H151" s="92"/>
      <c r="I151" s="92">
        <f t="shared" si="5"/>
        <v>0</v>
      </c>
      <c r="J151" s="94"/>
      <c r="K151" s="32"/>
    </row>
    <row r="152" spans="1:11" ht="17.25" customHeight="1">
      <c r="A152" s="30" t="s">
        <v>40</v>
      </c>
      <c r="B152" s="92">
        <v>7636</v>
      </c>
      <c r="C152" s="92">
        <v>3520</v>
      </c>
      <c r="D152" s="92">
        <f>D36-D148-D151</f>
        <v>3876.300000000003</v>
      </c>
      <c r="E152" s="97">
        <f>D152/C152*100</f>
        <v>110.12215909090916</v>
      </c>
      <c r="F152" s="92">
        <f t="shared" si="4"/>
        <v>-3759.699999999997</v>
      </c>
      <c r="G152" s="97">
        <f>(D152-B152)/B152*100</f>
        <v>-49.23651126244103</v>
      </c>
      <c r="H152" s="92">
        <f>H36-H148-H151</f>
        <v>3154</v>
      </c>
      <c r="I152" s="92">
        <f t="shared" si="5"/>
        <v>-366</v>
      </c>
      <c r="J152" s="94">
        <f>(H152-C152)/C152*100</f>
        <v>-10.397727272727272</v>
      </c>
      <c r="K152" s="17"/>
    </row>
    <row r="153" spans="1:11" ht="17.25" customHeight="1">
      <c r="A153" s="30" t="s">
        <v>41</v>
      </c>
      <c r="B153" s="92">
        <f>B152-B154</f>
        <v>4203</v>
      </c>
      <c r="C153" s="92"/>
      <c r="D153" s="92">
        <v>17</v>
      </c>
      <c r="E153" s="97"/>
      <c r="F153" s="92">
        <f t="shared" si="4"/>
        <v>-4186</v>
      </c>
      <c r="G153" s="97"/>
      <c r="H153" s="92"/>
      <c r="I153" s="92">
        <f t="shared" si="5"/>
        <v>0</v>
      </c>
      <c r="J153" s="94"/>
      <c r="K153" s="17"/>
    </row>
    <row r="154" spans="1:11" ht="17.25" customHeight="1">
      <c r="A154" s="30" t="s">
        <v>42</v>
      </c>
      <c r="B154" s="92">
        <f>3406+27</f>
        <v>3433</v>
      </c>
      <c r="C154" s="92"/>
      <c r="D154" s="92"/>
      <c r="E154" s="97"/>
      <c r="F154" s="92">
        <f t="shared" si="4"/>
        <v>-3433</v>
      </c>
      <c r="G154" s="97"/>
      <c r="H154" s="92"/>
      <c r="I154" s="92">
        <f t="shared" si="5"/>
        <v>0</v>
      </c>
      <c r="J154" s="94"/>
      <c r="K154" s="17"/>
    </row>
    <row r="155" spans="1:11" ht="17.25" customHeight="1">
      <c r="A155" s="30" t="s">
        <v>43</v>
      </c>
      <c r="B155" s="92">
        <f>2181+27</f>
        <v>2208</v>
      </c>
      <c r="C155" s="92"/>
      <c r="D155" s="92"/>
      <c r="E155" s="97"/>
      <c r="F155" s="92">
        <f t="shared" si="4"/>
        <v>-2208</v>
      </c>
      <c r="G155" s="97"/>
      <c r="H155" s="92"/>
      <c r="I155" s="92">
        <f t="shared" si="5"/>
        <v>0</v>
      </c>
      <c r="J155" s="94"/>
      <c r="K155" s="17"/>
    </row>
    <row r="156" spans="1:11" ht="17.25" customHeight="1">
      <c r="A156" s="105" t="s">
        <v>44</v>
      </c>
      <c r="B156" s="106">
        <v>87985</v>
      </c>
      <c r="C156" s="106">
        <f>C148+C149</f>
        <v>58170</v>
      </c>
      <c r="D156" s="106">
        <f>D148+D149</f>
        <v>78935</v>
      </c>
      <c r="E156" s="107">
        <f>D156/C156*100</f>
        <v>135.69709472236548</v>
      </c>
      <c r="F156" s="108">
        <f t="shared" si="4"/>
        <v>-9050</v>
      </c>
      <c r="G156" s="107">
        <f>(D156-B156)/B156*100</f>
        <v>-10.285844177984883</v>
      </c>
      <c r="H156" s="106">
        <f>H148+H149</f>
        <v>70781</v>
      </c>
      <c r="I156" s="108">
        <f t="shared" si="5"/>
        <v>12611</v>
      </c>
      <c r="J156" s="107">
        <f>(H156-C156)/C156*100</f>
        <v>21.67955991060684</v>
      </c>
      <c r="K156" s="17"/>
    </row>
    <row r="157" ht="18" customHeight="1"/>
    <row r="158" spans="4:6" ht="18" customHeight="1">
      <c r="D158" s="101"/>
      <c r="E158" s="104"/>
      <c r="F158" s="101"/>
    </row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</sheetData>
  <autoFilter ref="A6:Z156"/>
  <mergeCells count="12">
    <mergeCell ref="H5:H6"/>
    <mergeCell ref="H4:J4"/>
    <mergeCell ref="A2:K2"/>
    <mergeCell ref="A4:A6"/>
    <mergeCell ref="B4:B6"/>
    <mergeCell ref="C5:C6"/>
    <mergeCell ref="D5:D6"/>
    <mergeCell ref="I5:J5"/>
    <mergeCell ref="I3:K3"/>
    <mergeCell ref="C4:G4"/>
    <mergeCell ref="E5:E6"/>
    <mergeCell ref="F5:G5"/>
  </mergeCells>
  <printOptions/>
  <pageMargins left="0.75" right="0.75" top="0.47" bottom="0.64" header="0.5" footer="0.36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 topLeftCell="A1">
      <selection activeCell="A18" sqref="A18"/>
    </sheetView>
  </sheetViews>
  <sheetFormatPr defaultColWidth="9.00390625" defaultRowHeight="14.25" customHeight="1"/>
  <cols>
    <col min="1" max="1" width="51.125" style="123" customWidth="1"/>
    <col min="2" max="5" width="11.625" style="123" customWidth="1"/>
    <col min="6" max="6" width="11.625" style="129" customWidth="1"/>
    <col min="7" max="16384" width="9.00390625" style="123" customWidth="1"/>
  </cols>
  <sheetData>
    <row r="1" ht="14.25" customHeight="1">
      <c r="A1" s="136" t="s">
        <v>188</v>
      </c>
    </row>
    <row r="2" spans="1:6" s="121" customFormat="1" ht="29.25" customHeight="1">
      <c r="A2" s="212" t="s">
        <v>184</v>
      </c>
      <c r="B2" s="212"/>
      <c r="C2" s="212"/>
      <c r="D2" s="212"/>
      <c r="E2" s="212"/>
      <c r="F2" s="212"/>
    </row>
    <row r="3" spans="2:6" s="121" customFormat="1" ht="17.25" customHeight="1">
      <c r="B3" s="217"/>
      <c r="C3" s="217"/>
      <c r="D3" s="122"/>
      <c r="E3" s="219" t="s">
        <v>1301</v>
      </c>
      <c r="F3" s="219"/>
    </row>
    <row r="4" spans="1:6" s="121" customFormat="1" ht="20.25" customHeight="1">
      <c r="A4" s="180" t="s">
        <v>150</v>
      </c>
      <c r="B4" s="180" t="s">
        <v>1302</v>
      </c>
      <c r="C4" s="180"/>
      <c r="D4" s="180" t="s">
        <v>182</v>
      </c>
      <c r="E4" s="180"/>
      <c r="F4" s="180"/>
    </row>
    <row r="5" spans="1:6" s="121" customFormat="1" ht="20.25" customHeight="1">
      <c r="A5" s="180"/>
      <c r="B5" s="182" t="s">
        <v>151</v>
      </c>
      <c r="C5" s="182" t="s">
        <v>1304</v>
      </c>
      <c r="D5" s="31"/>
      <c r="E5" s="214" t="s">
        <v>181</v>
      </c>
      <c r="F5" s="205"/>
    </row>
    <row r="6" spans="1:6" ht="30.75" customHeight="1">
      <c r="A6" s="180"/>
      <c r="B6" s="218"/>
      <c r="C6" s="218"/>
      <c r="D6" s="31" t="s">
        <v>151</v>
      </c>
      <c r="E6" s="41" t="s">
        <v>205</v>
      </c>
      <c r="F6" s="42" t="s">
        <v>1313</v>
      </c>
    </row>
    <row r="7" spans="1:6" s="124" customFormat="1" ht="29.25" customHeight="1">
      <c r="A7" s="110" t="s">
        <v>152</v>
      </c>
      <c r="B7" s="138">
        <f>B8+B10+B11</f>
        <v>172</v>
      </c>
      <c r="C7" s="138">
        <f>C8+C10+C11</f>
        <v>408</v>
      </c>
      <c r="D7" s="138">
        <f>D8+D10+D11</f>
        <v>368.7</v>
      </c>
      <c r="E7" s="138">
        <f>D7-C7</f>
        <v>-39.30000000000001</v>
      </c>
      <c r="F7" s="139">
        <f>(D7-C7)/C7*100</f>
        <v>-9.632352941176475</v>
      </c>
    </row>
    <row r="8" spans="1:6" s="124" customFormat="1" ht="29.25" customHeight="1">
      <c r="A8" s="30" t="s">
        <v>153</v>
      </c>
      <c r="B8" s="126">
        <f>B9</f>
        <v>50</v>
      </c>
      <c r="C8" s="126">
        <f>C9</f>
        <v>175</v>
      </c>
      <c r="D8" s="126">
        <f>D9</f>
        <v>102</v>
      </c>
      <c r="E8" s="126">
        <f>D8-C8</f>
        <v>-73</v>
      </c>
      <c r="F8" s="127">
        <f>(D8-C8)/C8*100</f>
        <v>-41.714285714285715</v>
      </c>
    </row>
    <row r="9" spans="1:6" ht="29.25" customHeight="1">
      <c r="A9" s="125" t="s">
        <v>154</v>
      </c>
      <c r="B9" s="126">
        <v>50</v>
      </c>
      <c r="C9" s="126">
        <v>175</v>
      </c>
      <c r="D9" s="126">
        <v>102</v>
      </c>
      <c r="E9" s="126">
        <f>D9-C9</f>
        <v>-73</v>
      </c>
      <c r="F9" s="127">
        <f>(D9-C9)/C9*100</f>
        <v>-41.714285714285715</v>
      </c>
    </row>
    <row r="10" spans="1:6" s="98" customFormat="1" ht="29.25" customHeight="1">
      <c r="A10" s="30" t="s">
        <v>155</v>
      </c>
      <c r="B10" s="126">
        <v>122</v>
      </c>
      <c r="C10" s="126">
        <v>233</v>
      </c>
      <c r="D10" s="126">
        <v>220</v>
      </c>
      <c r="E10" s="126">
        <f>D10-C10</f>
        <v>-13</v>
      </c>
      <c r="F10" s="127">
        <f>(D10-C10)/C10*100</f>
        <v>-5.579399141630901</v>
      </c>
    </row>
    <row r="11" spans="1:6" s="98" customFormat="1" ht="29.25" customHeight="1">
      <c r="A11" s="30" t="s">
        <v>156</v>
      </c>
      <c r="B11" s="126"/>
      <c r="C11" s="126"/>
      <c r="D11" s="126">
        <f>C15</f>
        <v>46.69999999999999</v>
      </c>
      <c r="E11" s="126">
        <f>D11-C11</f>
        <v>46.69999999999999</v>
      </c>
      <c r="F11" s="127"/>
    </row>
    <row r="12" spans="1:6" ht="29.25" customHeight="1">
      <c r="A12" s="110" t="s">
        <v>157</v>
      </c>
      <c r="B12" s="138">
        <f>B13+B14</f>
        <v>172</v>
      </c>
      <c r="C12" s="138">
        <f>C13+C14</f>
        <v>361.3</v>
      </c>
      <c r="D12" s="138">
        <f>D13+D14</f>
        <v>368.70000000000005</v>
      </c>
      <c r="E12" s="138">
        <f>D12-B12</f>
        <v>196.70000000000005</v>
      </c>
      <c r="F12" s="139">
        <f>(D12-B12)/B12*100</f>
        <v>114.36046511627909</v>
      </c>
    </row>
    <row r="13" spans="1:6" ht="29.25" customHeight="1">
      <c r="A13" s="137" t="s">
        <v>158</v>
      </c>
      <c r="B13" s="126">
        <v>0</v>
      </c>
      <c r="C13" s="126">
        <v>0</v>
      </c>
      <c r="D13" s="126">
        <v>93.6</v>
      </c>
      <c r="E13" s="126">
        <v>93.6</v>
      </c>
      <c r="F13" s="127"/>
    </row>
    <row r="14" spans="1:6" ht="29.25" customHeight="1">
      <c r="A14" s="128" t="s">
        <v>159</v>
      </c>
      <c r="B14" s="126">
        <v>172</v>
      </c>
      <c r="C14" s="126">
        <v>361.3</v>
      </c>
      <c r="D14" s="126">
        <v>275.1</v>
      </c>
      <c r="E14" s="126">
        <v>103.1</v>
      </c>
      <c r="F14" s="127">
        <v>59.94186046511629</v>
      </c>
    </row>
    <row r="15" spans="1:6" ht="29.25" customHeight="1">
      <c r="A15" s="110" t="s">
        <v>160</v>
      </c>
      <c r="B15" s="138"/>
      <c r="C15" s="138">
        <f>C7-C12</f>
        <v>46.69999999999999</v>
      </c>
      <c r="D15" s="138">
        <f>D7-D12</f>
        <v>0</v>
      </c>
      <c r="E15" s="138">
        <f>D15-B15</f>
        <v>0</v>
      </c>
      <c r="F15" s="139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9">
    <mergeCell ref="B3:C3"/>
    <mergeCell ref="A2:F2"/>
    <mergeCell ref="A4:A6"/>
    <mergeCell ref="B4:C4"/>
    <mergeCell ref="D4:F4"/>
    <mergeCell ref="B5:B6"/>
    <mergeCell ref="C5:C6"/>
    <mergeCell ref="E5:F5"/>
    <mergeCell ref="E3:F3"/>
  </mergeCells>
  <printOptions horizontalCentered="1"/>
  <pageMargins left="0.4330708661417323" right="0.3937007874015748" top="0.69" bottom="0.78" header="0.5118110236220472" footer="0.5118110236220472"/>
  <pageSetup horizontalDpi="300" verticalDpi="300" orientation="landscape" paperSize="9" r:id="rId1"/>
  <headerFooter alignWithMargins="0">
    <oddFooter>&amp;C&amp;10第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showZeros="0" workbookViewId="0" topLeftCell="A1">
      <selection activeCell="C24" sqref="C24"/>
    </sheetView>
  </sheetViews>
  <sheetFormatPr defaultColWidth="9.00390625" defaultRowHeight="14.25"/>
  <cols>
    <col min="1" max="1" width="25.50390625" style="133" customWidth="1"/>
    <col min="2" max="2" width="10.00390625" style="133" customWidth="1"/>
    <col min="3" max="4" width="10.25390625" style="133" customWidth="1"/>
    <col min="5" max="5" width="8.125" style="133" customWidth="1"/>
    <col min="6" max="6" width="9.75390625" style="133" customWidth="1"/>
    <col min="7" max="9" width="9.875" style="133" customWidth="1"/>
    <col min="10" max="10" width="8.125" style="133" customWidth="1"/>
    <col min="11" max="11" width="9.75390625" style="133" customWidth="1"/>
    <col min="12" max="16384" width="9.00390625" style="133" customWidth="1"/>
  </cols>
  <sheetData>
    <row r="1" ht="12.75">
      <c r="A1" s="136" t="s">
        <v>189</v>
      </c>
    </row>
    <row r="2" spans="1:12" s="121" customFormat="1" ht="27" customHeight="1">
      <c r="A2" s="212" t="s">
        <v>185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30"/>
    </row>
    <row r="3" spans="1:12" s="121" customFormat="1" ht="13.5" customHeight="1">
      <c r="A3" s="217"/>
      <c r="B3" s="217"/>
      <c r="C3" s="217"/>
      <c r="D3" s="217"/>
      <c r="E3" s="217"/>
      <c r="F3" s="217"/>
      <c r="G3" s="122"/>
      <c r="H3" s="122"/>
      <c r="I3" s="220" t="s">
        <v>1301</v>
      </c>
      <c r="J3" s="220"/>
      <c r="K3" s="220"/>
      <c r="L3" s="131"/>
    </row>
    <row r="4" spans="1:12" s="121" customFormat="1" ht="18" customHeight="1">
      <c r="A4" s="222" t="s">
        <v>161</v>
      </c>
      <c r="B4" s="180" t="s">
        <v>162</v>
      </c>
      <c r="C4" s="180"/>
      <c r="D4" s="180"/>
      <c r="E4" s="180"/>
      <c r="F4" s="180"/>
      <c r="G4" s="222" t="s">
        <v>163</v>
      </c>
      <c r="H4" s="222"/>
      <c r="I4" s="222"/>
      <c r="J4" s="222"/>
      <c r="K4" s="222"/>
      <c r="L4" s="131"/>
    </row>
    <row r="5" spans="1:11" ht="64.5" customHeight="1">
      <c r="A5" s="222"/>
      <c r="B5" s="132" t="s">
        <v>164</v>
      </c>
      <c r="C5" s="132" t="s">
        <v>165</v>
      </c>
      <c r="D5" s="132" t="s">
        <v>166</v>
      </c>
      <c r="E5" s="132" t="s">
        <v>167</v>
      </c>
      <c r="F5" s="132" t="s">
        <v>168</v>
      </c>
      <c r="G5" s="132" t="s">
        <v>164</v>
      </c>
      <c r="H5" s="31" t="s">
        <v>165</v>
      </c>
      <c r="I5" s="132" t="s">
        <v>166</v>
      </c>
      <c r="J5" s="31" t="s">
        <v>167</v>
      </c>
      <c r="K5" s="132" t="s">
        <v>168</v>
      </c>
    </row>
    <row r="6" spans="1:11" s="98" customFormat="1" ht="20.25" customHeight="1">
      <c r="A6" s="110" t="s">
        <v>152</v>
      </c>
      <c r="B6" s="140">
        <f>B8+B9+B10+B11+B12+B13</f>
        <v>19323</v>
      </c>
      <c r="C6" s="140">
        <f>C8+C9+C10+C11+C12+C13</f>
        <v>8351</v>
      </c>
      <c r="D6" s="140">
        <f>D8+D9+D10+D11+D12+D13</f>
        <v>20817</v>
      </c>
      <c r="E6" s="140">
        <f>E8+E9+E10+E11+E12+E13</f>
        <v>6000</v>
      </c>
      <c r="F6" s="140">
        <f>B6+C6+D6+E6</f>
        <v>54491</v>
      </c>
      <c r="G6" s="140">
        <f>G8+G9+G10+G11+G12+G13</f>
        <v>19298</v>
      </c>
      <c r="H6" s="140">
        <f>H8+H9+H10+H11+H12+H13</f>
        <v>9419</v>
      </c>
      <c r="I6" s="140">
        <f>I8+I9+I10+I11+I12+I13</f>
        <v>0</v>
      </c>
      <c r="J6" s="140">
        <f>J8+J9+J10+J11+J12+J13</f>
        <v>13371</v>
      </c>
      <c r="K6" s="140">
        <f>G6+H6+I6+J6</f>
        <v>42088</v>
      </c>
    </row>
    <row r="7" spans="1:11" s="98" customFormat="1" ht="20.25" customHeight="1">
      <c r="A7" s="91" t="s">
        <v>169</v>
      </c>
      <c r="B7" s="32"/>
      <c r="C7" s="32"/>
      <c r="D7" s="32"/>
      <c r="E7" s="32"/>
      <c r="F7" s="32"/>
      <c r="G7" s="134">
        <f>(G6-B6)/B6*100</f>
        <v>-0.12937949593748382</v>
      </c>
      <c r="H7" s="134">
        <f>(H6-C6)/C6*100</f>
        <v>12.788887558376242</v>
      </c>
      <c r="I7" s="134">
        <f>(I6-D6)/D6*100</f>
        <v>-100</v>
      </c>
      <c r="J7" s="134">
        <f>(J6-E6)/E6*100</f>
        <v>122.85</v>
      </c>
      <c r="K7" s="134">
        <f>(K6-F6)/F6*100</f>
        <v>-22.761556954359435</v>
      </c>
    </row>
    <row r="8" spans="1:11" s="98" customFormat="1" ht="20.25" customHeight="1">
      <c r="A8" s="30" t="s">
        <v>170</v>
      </c>
      <c r="B8" s="93">
        <v>18527</v>
      </c>
      <c r="C8" s="93">
        <v>1599</v>
      </c>
      <c r="D8" s="93">
        <v>3969</v>
      </c>
      <c r="E8" s="93">
        <v>6000</v>
      </c>
      <c r="F8" s="93">
        <f aca="true" t="shared" si="0" ref="F8:F14">B8+C8+D8+E8</f>
        <v>30095</v>
      </c>
      <c r="G8" s="93">
        <v>18636</v>
      </c>
      <c r="H8" s="93">
        <v>1644</v>
      </c>
      <c r="I8" s="93"/>
      <c r="J8" s="93">
        <v>13371</v>
      </c>
      <c r="K8" s="93">
        <f aca="true" t="shared" si="1" ref="K8:K14">G8+H8+I8+J8</f>
        <v>33651</v>
      </c>
    </row>
    <row r="9" spans="1:11" s="90" customFormat="1" ht="20.25" customHeight="1">
      <c r="A9" s="30" t="s">
        <v>171</v>
      </c>
      <c r="B9" s="93">
        <v>90</v>
      </c>
      <c r="C9" s="93">
        <v>110</v>
      </c>
      <c r="D9" s="93">
        <v>92</v>
      </c>
      <c r="E9" s="93"/>
      <c r="F9" s="93">
        <f t="shared" si="0"/>
        <v>292</v>
      </c>
      <c r="G9" s="93">
        <v>92</v>
      </c>
      <c r="H9" s="93">
        <v>191</v>
      </c>
      <c r="I9" s="93"/>
      <c r="J9" s="93"/>
      <c r="K9" s="93">
        <f t="shared" si="1"/>
        <v>283</v>
      </c>
    </row>
    <row r="10" spans="1:11" s="90" customFormat="1" ht="20.25" customHeight="1">
      <c r="A10" s="30" t="s">
        <v>172</v>
      </c>
      <c r="B10" s="93"/>
      <c r="C10" s="93">
        <v>6642</v>
      </c>
      <c r="D10" s="93">
        <v>16756</v>
      </c>
      <c r="E10" s="93"/>
      <c r="F10" s="93">
        <f t="shared" si="0"/>
        <v>23398</v>
      </c>
      <c r="G10" s="93"/>
      <c r="H10" s="93">
        <v>7584</v>
      </c>
      <c r="I10" s="93"/>
      <c r="J10" s="93"/>
      <c r="K10" s="93">
        <f t="shared" si="1"/>
        <v>7584</v>
      </c>
    </row>
    <row r="11" spans="1:11" s="90" customFormat="1" ht="20.25" customHeight="1">
      <c r="A11" s="30" t="s">
        <v>173</v>
      </c>
      <c r="B11" s="93">
        <v>240</v>
      </c>
      <c r="C11" s="93"/>
      <c r="D11" s="93"/>
      <c r="E11" s="93"/>
      <c r="F11" s="93">
        <f t="shared" si="0"/>
        <v>240</v>
      </c>
      <c r="G11" s="93">
        <v>220</v>
      </c>
      <c r="H11" s="93"/>
      <c r="I11" s="93"/>
      <c r="J11" s="93"/>
      <c r="K11" s="93">
        <f t="shared" si="1"/>
        <v>220</v>
      </c>
    </row>
    <row r="12" spans="1:11" s="90" customFormat="1" ht="20.25" customHeight="1">
      <c r="A12" s="30" t="s">
        <v>174</v>
      </c>
      <c r="B12" s="93">
        <v>466</v>
      </c>
      <c r="C12" s="93"/>
      <c r="D12" s="95"/>
      <c r="E12" s="95"/>
      <c r="F12" s="93">
        <f t="shared" si="0"/>
        <v>466</v>
      </c>
      <c r="G12" s="93">
        <v>350</v>
      </c>
      <c r="H12" s="93"/>
      <c r="I12" s="95"/>
      <c r="J12" s="95"/>
      <c r="K12" s="93">
        <f t="shared" si="1"/>
        <v>350</v>
      </c>
    </row>
    <row r="13" spans="1:11" s="90" customFormat="1" ht="20.25" customHeight="1">
      <c r="A13" s="30" t="s">
        <v>175</v>
      </c>
      <c r="B13" s="93"/>
      <c r="C13" s="93"/>
      <c r="D13" s="93"/>
      <c r="E13" s="93"/>
      <c r="F13" s="93">
        <f t="shared" si="0"/>
        <v>0</v>
      </c>
      <c r="G13" s="93"/>
      <c r="H13" s="93"/>
      <c r="I13" s="95"/>
      <c r="J13" s="95"/>
      <c r="K13" s="93">
        <f t="shared" si="1"/>
        <v>0</v>
      </c>
    </row>
    <row r="14" spans="1:11" s="98" customFormat="1" ht="20.25" customHeight="1">
      <c r="A14" s="110" t="s">
        <v>157</v>
      </c>
      <c r="B14" s="140">
        <f>B16+B17+B18</f>
        <v>40515</v>
      </c>
      <c r="C14" s="140">
        <f>C16+C17+C18</f>
        <v>6313</v>
      </c>
      <c r="D14" s="140">
        <f>D16+D17+D18</f>
        <v>20301</v>
      </c>
      <c r="E14" s="140">
        <v>0</v>
      </c>
      <c r="F14" s="140">
        <f t="shared" si="0"/>
        <v>67129</v>
      </c>
      <c r="G14" s="140">
        <f>G16+G17+G18</f>
        <v>45166</v>
      </c>
      <c r="H14" s="140">
        <f>H16+H17+H18</f>
        <v>7021</v>
      </c>
      <c r="I14" s="140">
        <f>I16+I17+I18</f>
        <v>0</v>
      </c>
      <c r="J14" s="140">
        <v>19921</v>
      </c>
      <c r="K14" s="140">
        <f t="shared" si="1"/>
        <v>72108</v>
      </c>
    </row>
    <row r="15" spans="1:11" s="98" customFormat="1" ht="20.25" customHeight="1">
      <c r="A15" s="91" t="s">
        <v>169</v>
      </c>
      <c r="B15" s="32"/>
      <c r="C15" s="32"/>
      <c r="D15" s="32"/>
      <c r="E15" s="32"/>
      <c r="F15" s="32"/>
      <c r="G15" s="134">
        <f>(G14-B14)/B14*100</f>
        <v>11.47969887695915</v>
      </c>
      <c r="H15" s="134">
        <f>(H14-C14)/C14*100</f>
        <v>11.214953271028037</v>
      </c>
      <c r="I15" s="134">
        <f>(I14-D14)/D14*100</f>
        <v>-100</v>
      </c>
      <c r="J15" s="134"/>
      <c r="K15" s="134">
        <f>(K14-F14)/F14*100</f>
        <v>7.417062670380909</v>
      </c>
    </row>
    <row r="16" spans="1:11" s="90" customFormat="1" ht="20.25" customHeight="1">
      <c r="A16" s="30" t="s">
        <v>176</v>
      </c>
      <c r="B16" s="93">
        <v>40461</v>
      </c>
      <c r="C16" s="93">
        <v>6312</v>
      </c>
      <c r="D16" s="93">
        <v>20301</v>
      </c>
      <c r="E16" s="93"/>
      <c r="F16" s="93">
        <f>B16+C16+D16+E16</f>
        <v>67074</v>
      </c>
      <c r="G16" s="93">
        <v>45141</v>
      </c>
      <c r="H16" s="93">
        <v>7020</v>
      </c>
      <c r="I16" s="93"/>
      <c r="J16" s="93">
        <v>19921</v>
      </c>
      <c r="K16" s="93">
        <f>G16+H16+I16+J16</f>
        <v>72082</v>
      </c>
    </row>
    <row r="17" spans="1:11" s="90" customFormat="1" ht="20.25" customHeight="1">
      <c r="A17" s="30" t="s">
        <v>177</v>
      </c>
      <c r="B17" s="93"/>
      <c r="C17" s="93"/>
      <c r="D17" s="93"/>
      <c r="E17" s="93"/>
      <c r="F17" s="93">
        <f>B17+C17+D17+E17</f>
        <v>0</v>
      </c>
      <c r="G17" s="93"/>
      <c r="H17" s="93"/>
      <c r="I17" s="93"/>
      <c r="J17" s="93"/>
      <c r="K17" s="93">
        <f>G17+H17+I17+J17</f>
        <v>0</v>
      </c>
    </row>
    <row r="18" spans="1:11" s="90" customFormat="1" ht="20.25" customHeight="1">
      <c r="A18" s="30" t="s">
        <v>178</v>
      </c>
      <c r="B18" s="93">
        <v>54</v>
      </c>
      <c r="C18" s="93">
        <v>1</v>
      </c>
      <c r="D18" s="93"/>
      <c r="E18" s="93"/>
      <c r="F18" s="93">
        <f>B18+C18+D18+E18</f>
        <v>55</v>
      </c>
      <c r="G18" s="93">
        <v>25</v>
      </c>
      <c r="H18" s="93">
        <v>1</v>
      </c>
      <c r="I18" s="93"/>
      <c r="J18" s="93"/>
      <c r="K18" s="93">
        <f>G18+H18+I18+J18</f>
        <v>26</v>
      </c>
    </row>
    <row r="19" spans="1:11" s="98" customFormat="1" ht="20.25" customHeight="1">
      <c r="A19" s="110" t="s">
        <v>179</v>
      </c>
      <c r="B19" s="140">
        <f>B6-B14</f>
        <v>-21192</v>
      </c>
      <c r="C19" s="140">
        <f>C6-C14</f>
        <v>2038</v>
      </c>
      <c r="D19" s="140">
        <f>D6-D14</f>
        <v>516</v>
      </c>
      <c r="E19" s="140">
        <f>E6-E14</f>
        <v>6000</v>
      </c>
      <c r="F19" s="140">
        <f>B19+C19+D19+E19</f>
        <v>-12638</v>
      </c>
      <c r="G19" s="140">
        <f>G6-G14</f>
        <v>-25868</v>
      </c>
      <c r="H19" s="140">
        <f>H6-H14</f>
        <v>2398</v>
      </c>
      <c r="I19" s="140">
        <f>I6-I14</f>
        <v>0</v>
      </c>
      <c r="J19" s="140">
        <f>J6-J14</f>
        <v>-6550</v>
      </c>
      <c r="K19" s="140">
        <f>G19+H19+I19+J19</f>
        <v>-30020</v>
      </c>
    </row>
    <row r="20" spans="1:11" s="98" customFormat="1" ht="20.25" customHeight="1">
      <c r="A20" s="110" t="s">
        <v>180</v>
      </c>
      <c r="B20" s="140">
        <v>-22451</v>
      </c>
      <c r="C20" s="140">
        <v>13864</v>
      </c>
      <c r="D20" s="140">
        <v>2838</v>
      </c>
      <c r="E20" s="140">
        <v>6000</v>
      </c>
      <c r="F20" s="140">
        <f>B20+C20+D20+E20</f>
        <v>251</v>
      </c>
      <c r="G20" s="140">
        <f>G19+B20</f>
        <v>-48319</v>
      </c>
      <c r="H20" s="140">
        <f>H19+C20</f>
        <v>16262</v>
      </c>
      <c r="I20" s="140">
        <f>I19+D20</f>
        <v>2838</v>
      </c>
      <c r="J20" s="140">
        <f>J19+E20</f>
        <v>-550</v>
      </c>
      <c r="K20" s="140">
        <f>G20+H20+I20+J20</f>
        <v>-29769</v>
      </c>
    </row>
    <row r="21" spans="1:11" ht="27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9:11" ht="14.25" customHeight="1">
      <c r="I22" s="135"/>
      <c r="J22" s="135"/>
      <c r="K22" s="135"/>
    </row>
    <row r="23" spans="7:11" ht="14.25" customHeight="1">
      <c r="G23" s="136"/>
      <c r="H23" s="136"/>
      <c r="I23" s="135"/>
      <c r="J23" s="135"/>
      <c r="K23" s="135"/>
    </row>
    <row r="24" spans="9:11" ht="14.25" customHeight="1">
      <c r="I24" s="135"/>
      <c r="J24" s="135"/>
      <c r="K24" s="135"/>
    </row>
  </sheetData>
  <mergeCells count="7">
    <mergeCell ref="A3:F3"/>
    <mergeCell ref="A2:K2"/>
    <mergeCell ref="I3:K3"/>
    <mergeCell ref="A21:K21"/>
    <mergeCell ref="A4:A5"/>
    <mergeCell ref="B4:F4"/>
    <mergeCell ref="G4:K4"/>
  </mergeCells>
  <printOptions/>
  <pageMargins left="0.8" right="0.56" top="0.48" bottom="0.57" header="0.5" footer="0.31"/>
  <pageSetup horizontalDpi="300" verticalDpi="3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2016-03-09T11:09:13Z</cp:lastPrinted>
  <dcterms:created xsi:type="dcterms:W3CDTF">1996-12-17T01:32:42Z</dcterms:created>
  <dcterms:modified xsi:type="dcterms:W3CDTF">2016-03-10T02:37:37Z</dcterms:modified>
  <cp:category/>
  <cp:version/>
  <cp:contentType/>
  <cp:contentStatus/>
</cp:coreProperties>
</file>