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9830" windowHeight="12570" activeTab="0"/>
  </bookViews>
  <sheets>
    <sheet name="1月份-12月份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<sst xmlns="http://schemas.openxmlformats.org/spreadsheetml/2006/main" count="67" uniqueCount="49">
  <si>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医疗服务效率相关数据统计</t>
  </si>
  <si>
    <t>项目</t>
  </si>
  <si>
    <t>7月</t>
  </si>
  <si>
    <t>8月</t>
  </si>
  <si>
    <t>9月</t>
  </si>
  <si>
    <t>10月</t>
  </si>
  <si>
    <t>11月</t>
  </si>
  <si>
    <t>12月</t>
  </si>
  <si>
    <t>诊疗人次</t>
  </si>
  <si>
    <t>出院人次</t>
  </si>
  <si>
    <t>出院平均住院日</t>
  </si>
  <si>
    <t>病床使用率</t>
  </si>
  <si>
    <t>床位周转次数</t>
  </si>
  <si>
    <t>医师日均担负诊疗人次</t>
  </si>
  <si>
    <t>医师日均担负住院床日</t>
  </si>
  <si>
    <t>项目</t>
  </si>
  <si>
    <t>7月</t>
  </si>
  <si>
    <t>8月</t>
  </si>
  <si>
    <t>门诊次均医疗费用</t>
  </si>
  <si>
    <t>住院次均医疗费用</t>
  </si>
  <si>
    <t>医疗服务效率</t>
  </si>
  <si>
    <t>门诊收入</t>
  </si>
  <si>
    <t>住院收入</t>
  </si>
  <si>
    <t>床日数</t>
  </si>
  <si>
    <t>门均费</t>
  </si>
  <si>
    <t>院均费</t>
  </si>
  <si>
    <t>1月</t>
  </si>
  <si>
    <t>2月</t>
  </si>
  <si>
    <t>3月</t>
  </si>
  <si>
    <t>4月</t>
  </si>
  <si>
    <t>5月</t>
  </si>
  <si>
    <t>6月</t>
  </si>
  <si>
    <t>月份</t>
  </si>
  <si>
    <t>1月</t>
  </si>
  <si>
    <t>2月</t>
  </si>
  <si>
    <t>7月</t>
  </si>
  <si>
    <t>8月</t>
  </si>
  <si>
    <t>原始数据：</t>
  </si>
  <si>
    <t>日担人次</t>
  </si>
  <si>
    <t>日担床日</t>
  </si>
  <si>
    <t>填报单位：柳州市柳江区中医医院</t>
  </si>
  <si>
    <t>10月</t>
  </si>
  <si>
    <t>年度</t>
  </si>
  <si>
    <t>年度</t>
  </si>
  <si>
    <t>制表人：</t>
  </si>
  <si>
    <t>日期：</t>
  </si>
  <si>
    <t>均次费用（单位：元）</t>
  </si>
  <si>
    <t>院领导：</t>
  </si>
  <si>
    <t>年份：2020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</si>
</sst>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00"/>
  </numFmts>
  <fonts count="43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3"/>
      <color theme="1"/>
      <name val="Calibri"/>
      <family val="0"/>
    </font>
    <font>
      <b/>
      <sz val="11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0" fontId="23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35" sqref="N35"/>
    </sheetView>
  </sheetViews>
  <sheetFormatPr defaultColWidth="9.140625" defaultRowHeight="15"/>
  <cols>
    <col min="1" max="1" width="24.421875" style="1" customWidth="1"/>
    <col min="2" max="13" width="9.57421875" style="1" customWidth="1"/>
    <col min="14" max="14" width="9.8515625" style="1" customWidth="1"/>
    <col min="15" max="16384" width="9.00390625" style="1" customWidth="1"/>
  </cols>
  <sheetData>
    <row r="1" spans="1:13" ht="24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" customHeight="1">
      <c r="A2" s="7" t="s">
        <v>20</v>
      </c>
      <c r="B2" s="7"/>
      <c r="C2" s="7"/>
      <c r="D2" s="7"/>
      <c r="E2" s="7"/>
      <c r="F2" s="7"/>
      <c r="G2" s="7"/>
      <c r="L2" s="13" t="s">
        <v>48</v>
      </c>
      <c r="M2" s="13"/>
    </row>
    <row r="3" spans="1:14" s="4" customFormat="1" ht="24.75" customHeight="1">
      <c r="A3" s="2" t="s">
        <v>1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43</v>
      </c>
    </row>
    <row r="4" spans="1:14" s="4" customFormat="1" ht="24.75" customHeight="1">
      <c r="A4" s="3" t="s">
        <v>8</v>
      </c>
      <c r="B4" s="3">
        <f>7247+336</f>
        <v>7583</v>
      </c>
      <c r="C4" s="3">
        <f>4499+227</f>
        <v>4726</v>
      </c>
      <c r="D4" s="3">
        <f>7040+334</f>
        <v>7374</v>
      </c>
      <c r="E4" s="3">
        <v>7753</v>
      </c>
      <c r="F4" s="3">
        <v>10447</v>
      </c>
      <c r="G4" s="3">
        <v>9632</v>
      </c>
      <c r="H4" s="3">
        <v>10381</v>
      </c>
      <c r="I4" s="3">
        <v>10110</v>
      </c>
      <c r="J4" s="3">
        <v>10007</v>
      </c>
      <c r="K4" s="3">
        <v>9164</v>
      </c>
      <c r="L4" s="3">
        <v>9646</v>
      </c>
      <c r="M4" s="3">
        <v>7625</v>
      </c>
      <c r="N4" s="3">
        <f>SUM(B4:M4)</f>
        <v>104448</v>
      </c>
    </row>
    <row r="5" spans="1:14" s="4" customFormat="1" ht="24.75" customHeight="1">
      <c r="A5" s="3" t="s">
        <v>9</v>
      </c>
      <c r="B5" s="3">
        <v>1009</v>
      </c>
      <c r="C5" s="3">
        <v>682</v>
      </c>
      <c r="D5" s="3">
        <v>1004</v>
      </c>
      <c r="E5" s="3">
        <v>934</v>
      </c>
      <c r="F5" s="3">
        <v>1056</v>
      </c>
      <c r="G5" s="3">
        <v>1162</v>
      </c>
      <c r="H5" s="3">
        <v>1154</v>
      </c>
      <c r="I5" s="3">
        <v>1163</v>
      </c>
      <c r="J5" s="3">
        <v>1311</v>
      </c>
      <c r="K5" s="3">
        <v>1178</v>
      </c>
      <c r="L5" s="3">
        <v>1305</v>
      </c>
      <c r="M5" s="3">
        <v>1427</v>
      </c>
      <c r="N5" s="3">
        <f>SUM(B5:M5)</f>
        <v>13385</v>
      </c>
    </row>
    <row r="6" spans="1:14" s="4" customFormat="1" ht="24.75" customHeight="1">
      <c r="A6" s="3" t="s">
        <v>10</v>
      </c>
      <c r="B6" s="5">
        <v>6.9</v>
      </c>
      <c r="C6" s="5">
        <v>6.9</v>
      </c>
      <c r="D6" s="5">
        <v>7.8</v>
      </c>
      <c r="E6" s="5">
        <v>7.9</v>
      </c>
      <c r="F6" s="5">
        <v>7.6</v>
      </c>
      <c r="G6" s="5">
        <v>7.6</v>
      </c>
      <c r="H6" s="5">
        <v>7.7</v>
      </c>
      <c r="I6" s="5">
        <v>7.9</v>
      </c>
      <c r="J6" s="5">
        <v>7.3</v>
      </c>
      <c r="K6" s="5">
        <v>7</v>
      </c>
      <c r="L6" s="5">
        <v>7.2</v>
      </c>
      <c r="M6" s="5">
        <v>6.8</v>
      </c>
      <c r="N6" s="3">
        <v>7.4</v>
      </c>
    </row>
    <row r="7" spans="1:14" s="4" customFormat="1" ht="24.75" customHeight="1">
      <c r="A7" s="3" t="s">
        <v>11</v>
      </c>
      <c r="B7" s="6">
        <v>1.132</v>
      </c>
      <c r="C7" s="6">
        <v>0.891</v>
      </c>
      <c r="D7" s="6">
        <v>1.263</v>
      </c>
      <c r="E7" s="6">
        <v>1.242</v>
      </c>
      <c r="F7" s="6">
        <v>1.436</v>
      </c>
      <c r="G7" s="6">
        <v>1.412</v>
      </c>
      <c r="H7" s="6">
        <v>1.438</v>
      </c>
      <c r="I7" s="6">
        <v>1.507</v>
      </c>
      <c r="J7" s="6">
        <v>1.568</v>
      </c>
      <c r="K7" s="6">
        <v>1.441</v>
      </c>
      <c r="L7" s="6">
        <v>1.575</v>
      </c>
      <c r="M7" s="6">
        <v>1.431</v>
      </c>
      <c r="N7" s="10">
        <v>1.363</v>
      </c>
    </row>
    <row r="8" spans="1:14" s="4" customFormat="1" ht="24.75" customHeight="1">
      <c r="A8" s="3" t="s">
        <v>12</v>
      </c>
      <c r="B8" s="3">
        <v>5.1</v>
      </c>
      <c r="C8" s="5">
        <v>3.4</v>
      </c>
      <c r="D8" s="3">
        <v>5</v>
      </c>
      <c r="E8" s="3">
        <v>4.7</v>
      </c>
      <c r="F8" s="3">
        <v>5.3</v>
      </c>
      <c r="G8" s="3">
        <v>5.8</v>
      </c>
      <c r="H8" s="5">
        <v>5.8</v>
      </c>
      <c r="I8" s="5">
        <v>5.8</v>
      </c>
      <c r="J8" s="5">
        <v>6.6</v>
      </c>
      <c r="K8" s="5">
        <v>5.9</v>
      </c>
      <c r="L8" s="5">
        <v>6.5</v>
      </c>
      <c r="M8" s="5">
        <v>7.1</v>
      </c>
      <c r="N8" s="3">
        <v>66.9</v>
      </c>
    </row>
    <row r="9" spans="1:14" s="4" customFormat="1" ht="24.75" customHeight="1">
      <c r="A9" s="3" t="s">
        <v>13</v>
      </c>
      <c r="B9" s="5">
        <v>4.4</v>
      </c>
      <c r="C9" s="5">
        <v>3.1</v>
      </c>
      <c r="D9" s="5">
        <v>4.3</v>
      </c>
      <c r="E9" s="5">
        <v>4.7</v>
      </c>
      <c r="F9" s="5">
        <v>6.1</v>
      </c>
      <c r="G9" s="5">
        <v>5.8</v>
      </c>
      <c r="H9" s="5">
        <v>6.1</v>
      </c>
      <c r="I9" s="5">
        <v>5.9</v>
      </c>
      <c r="J9" s="5">
        <v>6.1</v>
      </c>
      <c r="K9" s="3">
        <v>5.4</v>
      </c>
      <c r="L9" s="5">
        <v>5.84</v>
      </c>
      <c r="M9" s="5">
        <v>4.5</v>
      </c>
      <c r="N9" s="3">
        <v>5.2</v>
      </c>
    </row>
    <row r="10" spans="1:14" s="4" customFormat="1" ht="24.75" customHeight="1">
      <c r="A10" s="3" t="s">
        <v>14</v>
      </c>
      <c r="B10" s="5">
        <v>4.11</v>
      </c>
      <c r="C10" s="5">
        <v>3</v>
      </c>
      <c r="D10" s="5">
        <v>4.6</v>
      </c>
      <c r="E10" s="5">
        <v>4.5</v>
      </c>
      <c r="F10" s="5">
        <v>4.7</v>
      </c>
      <c r="G10" s="5">
        <v>5.3</v>
      </c>
      <c r="H10" s="5">
        <v>5.2</v>
      </c>
      <c r="I10" s="5">
        <v>5.4</v>
      </c>
      <c r="J10" s="5">
        <v>5.8</v>
      </c>
      <c r="K10" s="5">
        <v>4.8</v>
      </c>
      <c r="L10" s="3">
        <v>5.7</v>
      </c>
      <c r="M10" s="5">
        <v>5.7</v>
      </c>
      <c r="N10" s="3">
        <v>4.9</v>
      </c>
    </row>
    <row r="11" s="4" customFormat="1" ht="24.75" customHeight="1"/>
    <row r="12" spans="1:7" s="4" customFormat="1" ht="24.75" customHeight="1">
      <c r="A12" s="14" t="s">
        <v>46</v>
      </c>
      <c r="B12" s="14"/>
      <c r="C12" s="7"/>
      <c r="D12" s="7"/>
      <c r="E12" s="7"/>
      <c r="F12" s="7"/>
      <c r="G12" s="7"/>
    </row>
    <row r="13" spans="1:14" s="4" customFormat="1" ht="24.75" customHeight="1">
      <c r="A13" s="3" t="s">
        <v>15</v>
      </c>
      <c r="B13" s="3" t="s">
        <v>26</v>
      </c>
      <c r="C13" s="3" t="s">
        <v>27</v>
      </c>
      <c r="D13" s="3" t="s">
        <v>28</v>
      </c>
      <c r="E13" s="3" t="s">
        <v>29</v>
      </c>
      <c r="F13" s="3" t="s">
        <v>30</v>
      </c>
      <c r="G13" s="3" t="s">
        <v>31</v>
      </c>
      <c r="H13" s="3" t="s">
        <v>16</v>
      </c>
      <c r="I13" s="3" t="s">
        <v>17</v>
      </c>
      <c r="J13" s="3" t="s">
        <v>4</v>
      </c>
      <c r="K13" s="3" t="s">
        <v>5</v>
      </c>
      <c r="L13" s="3" t="s">
        <v>6</v>
      </c>
      <c r="M13" s="3" t="s">
        <v>7</v>
      </c>
      <c r="N13" s="3" t="s">
        <v>42</v>
      </c>
    </row>
    <row r="14" spans="1:14" s="4" customFormat="1" ht="24.75" customHeight="1">
      <c r="A14" s="3" t="s">
        <v>18</v>
      </c>
      <c r="B14" s="5">
        <v>159.1</v>
      </c>
      <c r="C14" s="5">
        <v>198.4</v>
      </c>
      <c r="D14" s="5">
        <v>162.9</v>
      </c>
      <c r="E14" s="5">
        <v>160.2</v>
      </c>
      <c r="F14" s="5">
        <v>139.6</v>
      </c>
      <c r="G14" s="5">
        <v>156.4</v>
      </c>
      <c r="H14" s="5">
        <v>157.3</v>
      </c>
      <c r="I14" s="5">
        <v>151.5</v>
      </c>
      <c r="J14" s="5">
        <v>151.7</v>
      </c>
      <c r="K14" s="5">
        <v>154.4</v>
      </c>
      <c r="L14" s="5">
        <v>156.4</v>
      </c>
      <c r="M14" s="5">
        <v>191.3</v>
      </c>
      <c r="N14" s="3">
        <v>159.1</v>
      </c>
    </row>
    <row r="15" spans="1:14" s="4" customFormat="1" ht="24.75" customHeight="1">
      <c r="A15" s="3" t="s">
        <v>19</v>
      </c>
      <c r="B15" s="5">
        <v>3419.1</v>
      </c>
      <c r="C15" s="5">
        <v>3861.3</v>
      </c>
      <c r="D15" s="5">
        <v>4131.9</v>
      </c>
      <c r="E15" s="5">
        <v>4510.2</v>
      </c>
      <c r="F15" s="5">
        <v>4247.2</v>
      </c>
      <c r="G15" s="5">
        <v>4099.5</v>
      </c>
      <c r="H15" s="5">
        <v>4186</v>
      </c>
      <c r="I15" s="5">
        <v>4503.4</v>
      </c>
      <c r="J15" s="5">
        <v>3967.2</v>
      </c>
      <c r="K15" s="5">
        <v>3935.7</v>
      </c>
      <c r="L15" s="5">
        <v>4047.1</v>
      </c>
      <c r="M15" s="5">
        <v>3663.4</v>
      </c>
      <c r="N15" s="3">
        <v>4042.9</v>
      </c>
    </row>
    <row r="16" s="4" customFormat="1" ht="24.75" customHeight="1"/>
    <row r="17" spans="1:13" ht="25.5" customHeight="1">
      <c r="A17" s="9" t="s">
        <v>40</v>
      </c>
      <c r="D17" s="1" t="s">
        <v>47</v>
      </c>
      <c r="H17" s="1" t="s">
        <v>44</v>
      </c>
      <c r="K17" s="1" t="s">
        <v>45</v>
      </c>
      <c r="L17" s="15"/>
      <c r="M17" s="15"/>
    </row>
    <row r="18" spans="4:14" ht="24.75" customHeight="1" hidden="1">
      <c r="D18" s="8" t="s">
        <v>37</v>
      </c>
      <c r="F18" s="1" t="s">
        <v>32</v>
      </c>
      <c r="G18" s="1" t="s">
        <v>21</v>
      </c>
      <c r="H18" s="1" t="s">
        <v>22</v>
      </c>
      <c r="I18" s="1" t="s">
        <v>23</v>
      </c>
      <c r="J18" s="1" t="s">
        <v>24</v>
      </c>
      <c r="K18" s="1" t="s">
        <v>25</v>
      </c>
      <c r="M18" s="1" t="s">
        <v>38</v>
      </c>
      <c r="N18" s="1" t="s">
        <v>39</v>
      </c>
    </row>
    <row r="19" spans="6:14" ht="24.75" customHeight="1" hidden="1">
      <c r="F19" s="1" t="s">
        <v>33</v>
      </c>
      <c r="G19" s="1">
        <v>1206820.5100000005</v>
      </c>
      <c r="H19" s="1">
        <v>3453299.1500000013</v>
      </c>
      <c r="I19" s="1">
        <v>7012</v>
      </c>
      <c r="J19" s="1">
        <f>G19/B4</f>
        <v>159.14816167743643</v>
      </c>
      <c r="K19" s="1">
        <f>H19/B5</f>
        <v>3422.4966798810715</v>
      </c>
      <c r="M19" s="1">
        <f>B4/55/31</f>
        <v>4.447507331378299</v>
      </c>
      <c r="N19" s="1">
        <f>I19/55/31</f>
        <v>4.1126099706744865</v>
      </c>
    </row>
    <row r="20" spans="6:14" ht="24.75" customHeight="1" hidden="1">
      <c r="F20" s="1" t="s">
        <v>34</v>
      </c>
      <c r="G20" s="1">
        <v>937514.62</v>
      </c>
      <c r="H20" s="1">
        <v>2637255.6399999997</v>
      </c>
      <c r="I20" s="1">
        <v>4682</v>
      </c>
      <c r="J20" s="1">
        <f>G20/C4</f>
        <v>198.3738087177317</v>
      </c>
      <c r="K20" s="1">
        <f>H20/C5</f>
        <v>3866.9437536656887</v>
      </c>
      <c r="M20" s="1">
        <f>C4/55/28</f>
        <v>3.0688311688311685</v>
      </c>
      <c r="N20" s="1">
        <f>I20/55/28</f>
        <v>3.04025974025974</v>
      </c>
    </row>
    <row r="21" spans="6:14" ht="24.75" customHeight="1" hidden="1">
      <c r="F21" s="1" t="s">
        <v>28</v>
      </c>
      <c r="G21" s="1">
        <v>1201234.5399999996</v>
      </c>
      <c r="H21" s="1">
        <v>4148426.3799999994</v>
      </c>
      <c r="I21" s="1">
        <v>7791</v>
      </c>
      <c r="J21" s="1">
        <f>G21/D4</f>
        <v>162.90134797938697</v>
      </c>
      <c r="K21" s="1">
        <f>H21/D5</f>
        <v>4131.8987848605575</v>
      </c>
      <c r="M21" s="1">
        <f>D4/55/31</f>
        <v>4.324926686217008</v>
      </c>
      <c r="N21" s="1">
        <f>I21/55/31</f>
        <v>4.56950146627566</v>
      </c>
    </row>
    <row r="22" spans="6:14" ht="24.75" customHeight="1" hidden="1">
      <c r="F22" s="1" t="s">
        <v>29</v>
      </c>
      <c r="G22" s="1">
        <v>1242027.8499999994</v>
      </c>
      <c r="H22" s="1">
        <v>4212562.0200000005</v>
      </c>
      <c r="I22" s="1">
        <v>7376</v>
      </c>
      <c r="J22" s="1">
        <f>G22/E4</f>
        <v>160.19964529859402</v>
      </c>
      <c r="K22" s="1">
        <f>H22/E5</f>
        <v>4510.237708779444</v>
      </c>
      <c r="M22" s="1">
        <f>E4/55/30</f>
        <v>4.698787878787879</v>
      </c>
      <c r="N22" s="1">
        <f>I22/55/30</f>
        <v>4.47030303030303</v>
      </c>
    </row>
    <row r="23" spans="6:14" ht="24.75" customHeight="1" hidden="1">
      <c r="F23" s="1" t="s">
        <v>30</v>
      </c>
      <c r="G23" s="1">
        <v>1458202.95</v>
      </c>
      <c r="H23" s="1">
        <v>4485038.13</v>
      </c>
      <c r="I23" s="1">
        <v>8067</v>
      </c>
      <c r="J23" s="1">
        <f>G23/F4</f>
        <v>139.5810232602661</v>
      </c>
      <c r="K23" s="1">
        <f>H23/F5</f>
        <v>4247.1951988636365</v>
      </c>
      <c r="M23" s="1">
        <f>F4/55/31</f>
        <v>6.127272727272727</v>
      </c>
      <c r="N23" s="1">
        <f>I23/55/31</f>
        <v>4.731378299120235</v>
      </c>
    </row>
    <row r="24" spans="6:14" ht="24.75" customHeight="1" hidden="1">
      <c r="F24" s="1" t="s">
        <v>31</v>
      </c>
      <c r="G24" s="1">
        <v>1506318</v>
      </c>
      <c r="H24" s="1">
        <v>4763587</v>
      </c>
      <c r="I24" s="1">
        <v>8782</v>
      </c>
      <c r="J24" s="1">
        <f>G24/G4</f>
        <v>156.38683554817277</v>
      </c>
      <c r="K24" s="1">
        <f>H24/G5</f>
        <v>4099.472461273666</v>
      </c>
      <c r="M24" s="1">
        <f>G4/55/30</f>
        <v>5.837575757575758</v>
      </c>
      <c r="N24" s="1">
        <f>I24/55/30</f>
        <v>5.322424242424243</v>
      </c>
    </row>
    <row r="25" spans="6:14" ht="24.75" customHeight="1" hidden="1">
      <c r="F25" s="1" t="s">
        <v>35</v>
      </c>
      <c r="G25" s="1">
        <v>1632531.0099999995</v>
      </c>
      <c r="H25" s="1">
        <v>4830692</v>
      </c>
      <c r="I25" s="1">
        <v>8896</v>
      </c>
      <c r="J25" s="1">
        <f>G25/H4</f>
        <v>157.26144013100853</v>
      </c>
      <c r="K25" s="1">
        <f>H25/H5</f>
        <v>4186.041594454073</v>
      </c>
      <c r="M25" s="1">
        <f>H4/55/31</f>
        <v>6.088563049853373</v>
      </c>
      <c r="N25" s="1">
        <f>I25/55/31</f>
        <v>5.217595307917889</v>
      </c>
    </row>
    <row r="26" spans="6:14" ht="24.75" customHeight="1" hidden="1">
      <c r="F26" s="1" t="s">
        <v>36</v>
      </c>
      <c r="G26" s="11">
        <v>1531292.8799999994</v>
      </c>
      <c r="H26" s="11">
        <v>5237409.140000001</v>
      </c>
      <c r="I26" s="1">
        <v>9184</v>
      </c>
      <c r="J26" s="1">
        <f>G26/I4</f>
        <v>151.46319287833822</v>
      </c>
      <c r="K26" s="1">
        <f>H26/I5</f>
        <v>4503.361255374033</v>
      </c>
      <c r="M26" s="1">
        <f>I4/55/31</f>
        <v>5.929618768328446</v>
      </c>
      <c r="N26" s="1">
        <f>I26/55/31</f>
        <v>5.386510263929618</v>
      </c>
    </row>
    <row r="27" spans="6:14" ht="24.75" customHeight="1" hidden="1">
      <c r="F27" s="1" t="s">
        <v>4</v>
      </c>
      <c r="G27" s="11">
        <v>1517836.6599999997</v>
      </c>
      <c r="H27" s="11">
        <v>5200975.710000001</v>
      </c>
      <c r="I27" s="1">
        <v>9585</v>
      </c>
      <c r="J27" s="1">
        <f>G27/J4</f>
        <v>151.67749175577092</v>
      </c>
      <c r="K27" s="1">
        <f>H27/J5</f>
        <v>3967.1820823798635</v>
      </c>
      <c r="M27" s="1">
        <f>J4/55/30</f>
        <v>6.0648484848484845</v>
      </c>
      <c r="N27" s="1">
        <f>I27/55/30</f>
        <v>5.8090909090909095</v>
      </c>
    </row>
    <row r="28" spans="6:14" ht="24.75" customHeight="1" hidden="1">
      <c r="F28" s="1" t="s">
        <v>41</v>
      </c>
      <c r="G28" s="1">
        <v>1415352.4200000004</v>
      </c>
      <c r="H28" s="1">
        <v>4636310.399999999</v>
      </c>
      <c r="I28" s="1">
        <v>8239</v>
      </c>
      <c r="J28" s="1">
        <f>G28/K4</f>
        <v>154.44701222173728</v>
      </c>
      <c r="K28" s="1">
        <f>H28/K5</f>
        <v>3935.747368421052</v>
      </c>
      <c r="M28" s="1">
        <f>K4/55/31</f>
        <v>5.374780058651027</v>
      </c>
      <c r="N28" s="1">
        <f>I28/55/31</f>
        <v>4.83225806451613</v>
      </c>
    </row>
    <row r="29" spans="6:14" ht="24.75" customHeight="1" hidden="1">
      <c r="F29" s="1" t="s">
        <v>6</v>
      </c>
      <c r="G29" s="1">
        <v>1508779.2099999997</v>
      </c>
      <c r="H29" s="1">
        <v>5281417.33</v>
      </c>
      <c r="I29" s="1">
        <v>9444</v>
      </c>
      <c r="J29" s="1">
        <f>G29/L4</f>
        <v>156.41501244038977</v>
      </c>
      <c r="K29" s="1">
        <f>H29/L5</f>
        <v>4047.063088122605</v>
      </c>
      <c r="M29" s="1">
        <f>L4/55/30</f>
        <v>5.846060606060606</v>
      </c>
      <c r="N29" s="1">
        <f>I29/55/30</f>
        <v>5.723636363636364</v>
      </c>
    </row>
    <row r="30" spans="6:14" ht="24.75" customHeight="1" hidden="1">
      <c r="F30" s="1" t="s">
        <v>7</v>
      </c>
      <c r="G30" s="1">
        <v>1458552.0900000003</v>
      </c>
      <c r="H30" s="1">
        <v>5227669.969999998</v>
      </c>
      <c r="I30" s="1">
        <v>9741</v>
      </c>
      <c r="J30" s="1">
        <f>G30/M4</f>
        <v>191.28552000000005</v>
      </c>
      <c r="K30" s="1">
        <f>H30/M5</f>
        <v>3663.3987175893467</v>
      </c>
      <c r="M30" s="1">
        <f>M4/55/31</f>
        <v>4.472140762463343</v>
      </c>
      <c r="N30" s="1">
        <f>I30/55/31</f>
        <v>5.713196480938416</v>
      </c>
    </row>
    <row r="31" spans="6:14" ht="24.75" customHeight="1" hidden="1">
      <c r="F31" s="1" t="s">
        <v>42</v>
      </c>
      <c r="G31" s="1">
        <f>SUM(G19:G30)</f>
        <v>16616462.739999996</v>
      </c>
      <c r="H31" s="1">
        <f>SUM(H19:H30)</f>
        <v>54114642.87</v>
      </c>
      <c r="I31" s="1">
        <f>SUM(I19:I30)</f>
        <v>98799</v>
      </c>
      <c r="J31" s="1">
        <f>G31/N4</f>
        <v>159.088376416973</v>
      </c>
      <c r="K31" s="1">
        <f>H31/N5</f>
        <v>4042.931854314531</v>
      </c>
      <c r="M31" s="1">
        <f>N4/55/365</f>
        <v>5.202889165628892</v>
      </c>
      <c r="N31" s="1">
        <f>I31/365/55</f>
        <v>4.921494396014944</v>
      </c>
    </row>
  </sheetData>
  <sheetProtection/>
  <mergeCells count="4">
    <mergeCell ref="A1:M1"/>
    <mergeCell ref="L2:M2"/>
    <mergeCell ref="A12:B12"/>
    <mergeCell ref="L17:M17"/>
  </mergeCells>
  <printOptions/>
  <pageMargins left="0.3937007874015748" right="0.31496062992125984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2021-01-06T02:27:34Z</dcterms:modified>
  <cp:category/>
  <cp:version/>
  <cp:contentType/>
  <cp:contentStatus/>
</cp:coreProperties>
</file>